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875" yWindow="65461" windowWidth="9900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<sst xmlns="http://schemas.openxmlformats.org/spreadsheetml/2006/main" count="233" uniqueCount="138">
  <si>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</si>
  <si>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</si>
  <si>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</si>
  <si>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</si>
  <si>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</si>
  <si>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</si>
  <si>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</si>
  <si>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</si>
  <si>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</si>
  <si>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</si>
  <si>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</si>
  <si>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</si>
  <si>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</si>
  <si>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</si>
  <si>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</si>
  <si>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</si>
  <si>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</si>
  <si>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</si>
  <si>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</si>
  <si>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</si>
  <si>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</si>
  <si>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</si>
  <si>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</si>
  <si>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</si>
  <si>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</si>
  <si>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</si>
  <si>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</si>
  <si>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</si>
  <si>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</si>
  <si>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</si>
  <si>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</si>
  <si>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</si>
  <si>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</si>
  <si>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</si>
  <si>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</si>
  <si>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</si>
  <si>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</si>
  <si>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</si>
  <si>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</si>
  <si>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</si>
  <si>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</si>
  <si>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</si>
  <si>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</si>
  <si>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</si>
  <si>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</si>
  <si>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</si>
  <si>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</si>
  <si>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</si>
  <si>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</si>
  <si>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</si>
  <si>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</si>
  <si>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</si>
  <si>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</si>
  <si>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</si>
  <si>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</si>
  <si>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</si>
  <si>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</si>
  <si>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</si>
  <si>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</si>
  <si>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</si>
  <si>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</si>
  <si>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</si>
  <si>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</si>
  <si>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</si>
  <si>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</si>
  <si>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</si>
  <si>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</si>
  <si>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</si>
  <si>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</si>
  <si>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</si>
  <si>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</si>
  <si>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</si>
  <si>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</si>
  <si>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</si>
  <si>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</si>
  <si>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</si>
  <si>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</si>
  <si>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</si>
  <si>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</si>
  <si>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</si>
  <si>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</si>
  <si>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</si>
  <si>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</si>
  <si>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</si>
  <si>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</si>
  <si>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</si>
  <si>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</si>
  <si>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</si>
  <si>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</si>
  <si>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</si>
  <si>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</si>
  <si>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</si>
  <si>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</si>
  <si>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</si>
  <si>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</si>
  <si>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</si>
  <si>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</si>
  <si>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</si>
  <si>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</si>
  <si>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</si>
  <si>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</si>
  <si>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</si>
  <si>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</si>
  <si>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</si>
  <si>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</si>
  <si>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</si>
  <si>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</si>
  <si>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</si>
  <si>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</si>
  <si>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</si>
  <si>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</si>
  <si>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</si>
  <si>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</si>
  <si>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</si>
  <si>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</si>
  <si>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</si>
  <si>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</si>
  <si>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</si>
  <si>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</si>
  <si>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</si>
  <si>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</si>
  <si>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</si>
  <si>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</si>
  <si>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</si>
  <si>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</si>
  <si>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</si>
  <si>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</si>
  <si>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</si>
  <si>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</si>
  <si>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</si>
  <si>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</si>
  <si>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</si>
  <si>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</si>
  <si>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</si>
  <si>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</si>
  <si>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</si>
  <si>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08 дугаар сарын 31-ны байдлаар </t>
  </si>
  <si>
    <t>08-р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</si>
</sst>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</v>
          </cell>
          <cell r="H10">
            <v>16298120.3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269423828.4</v>
          </cell>
          <cell r="F12">
            <v>55030</v>
          </cell>
          <cell r="G12">
            <v>24823431.5</v>
          </cell>
          <cell r="H12">
            <v>294247259.9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1687129294.12</v>
          </cell>
          <cell r="F16">
            <v>1390198</v>
          </cell>
          <cell r="G16">
            <v>1939111896.15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184503302.1</v>
          </cell>
          <cell r="F22">
            <v>154903</v>
          </cell>
          <cell r="G22">
            <v>107067178.5</v>
          </cell>
          <cell r="H22">
            <v>291570480.6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10285465.54</v>
          </cell>
          <cell r="H28">
            <v>18050060.58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</v>
          </cell>
          <cell r="F34">
            <v>28374</v>
          </cell>
          <cell r="G34">
            <v>28079282</v>
          </cell>
          <cell r="H34">
            <v>61673918.7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383762478.45</v>
          </cell>
          <cell r="H37">
            <v>569661677.11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7669707527.11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185078117.7</v>
          </cell>
          <cell r="F51">
            <v>10437</v>
          </cell>
          <cell r="G51">
            <v>8505600</v>
          </cell>
          <cell r="H51">
            <v>193583717.7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</v>
          </cell>
          <cell r="H57">
            <v>314287444.42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20910490.15</v>
          </cell>
          <cell r="F59">
            <v>19312</v>
          </cell>
          <cell r="G59">
            <v>42208550.15</v>
          </cell>
          <cell r="H59">
            <v>63119040.3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93756639.46</v>
          </cell>
          <cell r="H60">
            <v>217408370.76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</v>
          </cell>
          <cell r="F62">
            <v>110465</v>
          </cell>
          <cell r="G62">
            <v>35079077</v>
          </cell>
          <cell r="H62">
            <v>52215339.03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</row>
        <row r="67">
          <cell r="B67" t="str">
            <v>нийт</v>
          </cell>
          <cell r="D67">
            <v>3781969</v>
          </cell>
          <cell r="E67">
            <v>3150931814.3499994</v>
          </cell>
          <cell r="F67">
            <v>3781969</v>
          </cell>
          <cell r="G67">
            <v>3150931814.35</v>
          </cell>
          <cell r="H67">
            <v>6301863628.7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12769</v>
          </cell>
          <cell r="O67">
            <v>1276932340</v>
          </cell>
          <cell r="P67">
            <v>12769</v>
          </cell>
          <cell r="Q67">
            <v>1276932340</v>
          </cell>
          <cell r="R67">
            <v>2553864680</v>
          </cell>
          <cell r="S67">
            <v>547237</v>
          </cell>
          <cell r="T67">
            <v>52233533591</v>
          </cell>
          <cell r="U67">
            <v>96740</v>
          </cell>
          <cell r="V67">
            <v>9503776800</v>
          </cell>
          <cell r="W67">
            <v>96740</v>
          </cell>
          <cell r="X67">
            <v>9503776800</v>
          </cell>
          <cell r="Y67">
            <v>19007553600</v>
          </cell>
          <cell r="Z67">
            <v>8330193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</v>
          </cell>
          <cell r="H10">
            <v>16298120.3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</v>
          </cell>
          <cell r="AB10">
            <v>289579918.21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269423828.4</v>
          </cell>
          <cell r="F12">
            <v>55030</v>
          </cell>
          <cell r="G12">
            <v>24823431.5</v>
          </cell>
          <cell r="H12">
            <v>294247259.9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</v>
          </cell>
          <cell r="AB12">
            <v>25638368124.129997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1687129294.12</v>
          </cell>
          <cell r="F16">
            <v>1390198</v>
          </cell>
          <cell r="G16">
            <v>1939111896.15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  <cell r="AB16">
            <v>197356884603.41586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  <cell r="AB19">
            <v>554842263.2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  <cell r="AB20">
            <v>8767580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  <cell r="AB21">
            <v>418554030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184503302.1</v>
          </cell>
          <cell r="F22">
            <v>154903</v>
          </cell>
          <cell r="G22">
            <v>107067178.5</v>
          </cell>
          <cell r="H22">
            <v>291570480.6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</v>
          </cell>
          <cell r="AB22">
            <v>1259268630.1599998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  <cell r="AB23">
            <v>154214414381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  <cell r="AB26">
            <v>518786366.40000004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10285465.54</v>
          </cell>
          <cell r="H28">
            <v>18050060.58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18050060.58</v>
          </cell>
          <cell r="AB28">
            <v>88039625.17999999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  <cell r="AB29">
            <v>336575274.71000004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  <cell r="AB33">
            <v>12452776.8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</v>
          </cell>
          <cell r="F34">
            <v>28374</v>
          </cell>
          <cell r="G34">
            <v>28079282</v>
          </cell>
          <cell r="H34">
            <v>61673918.7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  <cell r="AB34">
            <v>6102385292.72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  <cell r="AB35">
            <v>29640654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383762478.45</v>
          </cell>
          <cell r="H37">
            <v>569661677.11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7669707527.11</v>
          </cell>
          <cell r="AB37">
            <v>72681634977.31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  <cell r="AB38">
            <v>51555594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  <cell r="AB42">
            <v>1805728081.6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  <cell r="AB43">
            <v>113195601.8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  <cell r="AB44">
            <v>2587382741.4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  <cell r="AB45">
            <v>178567591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977032984.43</v>
          </cell>
          <cell r="AB46">
            <v>6715287444.48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  <cell r="AB47">
            <v>38206558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  <cell r="AB49">
            <v>1885859673.06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185078117.7</v>
          </cell>
          <cell r="F51">
            <v>10437</v>
          </cell>
          <cell r="G51">
            <v>8505600</v>
          </cell>
          <cell r="H51">
            <v>193583717.7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</v>
          </cell>
          <cell r="AB51">
            <v>190388233086.23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  <cell r="AB54">
            <v>156840464.37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  <cell r="AB55">
            <v>284161464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</v>
          </cell>
          <cell r="H57">
            <v>314287444.42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</v>
          </cell>
          <cell r="AB57">
            <v>8500412139.090024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  <cell r="AB58">
            <v>304559445.56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20910490.15</v>
          </cell>
          <cell r="F59">
            <v>19312</v>
          </cell>
          <cell r="G59">
            <v>42208550.15</v>
          </cell>
          <cell r="H59">
            <v>63119040.3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63119040.3</v>
          </cell>
          <cell r="AB59">
            <v>218645822.89999998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93756639.46</v>
          </cell>
          <cell r="H60">
            <v>217408370.76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509962711.76</v>
          </cell>
          <cell r="AB60">
            <v>13878056203.993069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</v>
          </cell>
          <cell r="AB61">
            <v>57033074330.78101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</v>
          </cell>
          <cell r="F62">
            <v>110465</v>
          </cell>
          <cell r="G62">
            <v>35079077</v>
          </cell>
          <cell r="H62">
            <v>52215339.03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</v>
          </cell>
          <cell r="AB62">
            <v>211488395.34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  <cell r="AB63">
            <v>230468574.4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  <cell r="AB66">
            <v>606234307.8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31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0" ht="15.75"/>
    <row r="11" spans="11:14" ht="15" customHeight="1" thickBot="1">
      <c r="K11" s="41" t="s">
        <v>136</v>
      </c>
      <c r="L11" s="41"/>
      <c r="M11" s="41"/>
      <c r="N11" s="41"/>
    </row>
    <row r="12" spans="1:14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137</v>
      </c>
      <c r="H12" s="46"/>
      <c r="I12" s="46"/>
      <c r="J12" s="46"/>
      <c r="K12" s="46"/>
      <c r="L12" s="46"/>
      <c r="M12" s="48" t="s">
        <v>5</v>
      </c>
      <c r="N12" s="49"/>
    </row>
    <row r="13" spans="1:16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>
      <c r="A14" s="43"/>
      <c r="B14" s="45"/>
      <c r="C14" s="45"/>
      <c r="D14" s="45"/>
      <c r="E14" s="45"/>
      <c r="F14" s="45"/>
      <c r="G14" s="47" t="s">
        <v>6</v>
      </c>
      <c r="H14" s="47"/>
      <c r="I14" s="47" t="s">
        <v>7</v>
      </c>
      <c r="J14" s="54" t="s">
        <v>135</v>
      </c>
      <c r="K14" s="54" t="s">
        <v>133</v>
      </c>
      <c r="L14" s="54" t="s">
        <v>8</v>
      </c>
      <c r="M14" s="33" t="s">
        <v>9</v>
      </c>
      <c r="N14" s="35" t="s">
        <v>10</v>
      </c>
      <c r="P14" s="10"/>
    </row>
    <row r="15" spans="1:16" s="8" customFormat="1" ht="55.9" customHeight="1">
      <c r="A15" s="43"/>
      <c r="B15" s="45"/>
      <c r="C15" s="45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47"/>
      <c r="J15" s="55"/>
      <c r="K15" s="55"/>
      <c r="L15" s="55"/>
      <c r="M15" s="34"/>
      <c r="N15" s="36"/>
      <c r="P15" s="10"/>
    </row>
    <row r="16" spans="1:15" ht="1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VLOOKUP(B16,'[1]Brokers'!$B$9:$Z$71,7,0)</f>
        <v>3626241190.27</v>
      </c>
      <c r="H16" s="19">
        <f>VLOOKUP(B16,'[1]Brokers'!$B$9:$AB$66,24,0)</f>
        <v>30048860</v>
      </c>
      <c r="I16" s="19">
        <f>VLOOKUP(B16,'[1]Brokers'!$B$9:$M$66,12,0)</f>
        <v>0</v>
      </c>
      <c r="J16" s="19">
        <f>VLOOKUP(B16,'[1]Brokers'!$B$9:$R$66,17,0)</f>
        <v>0</v>
      </c>
      <c r="K16" s="19">
        <f>VLOOKUP(B16,'[1]Brokers'!$B$9:$T$66,19,0)</f>
        <v>20489101710</v>
      </c>
      <c r="L16" s="20">
        <f>K16+J16+I16+H16+G16</f>
        <v>24145391760.27</v>
      </c>
      <c r="M16" s="21">
        <f>VLOOKUP(B16,'[2]Sheet8'!$B$9:$AB$66,27,0)</f>
        <v>197356884603.41586</v>
      </c>
      <c r="N16" s="22">
        <f>M16/$M$74</f>
        <v>0.26416904844846784</v>
      </c>
      <c r="O16" s="19"/>
    </row>
    <row r="17" spans="1:15" ht="1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VLOOKUP(B17,'[1]Brokers'!$B$9:$Z$71,7,0)</f>
        <v>193583717.7</v>
      </c>
      <c r="H17" s="19">
        <f>VLOOKUP(B17,'[1]Brokers'!$B$9:$AB$66,24,0)</f>
        <v>11362472120</v>
      </c>
      <c r="I17" s="19">
        <f>VLOOKUP(B17,'[1]Brokers'!$B$9:$M$66,12,0)</f>
        <v>0</v>
      </c>
      <c r="J17" s="19">
        <f>VLOOKUP(B17,'[1]Brokers'!$B$9:$R$66,17,0)</f>
        <v>894300000</v>
      </c>
      <c r="K17" s="19">
        <f>VLOOKUP(B17,'[1]Brokers'!$B$9:$T$66,19,0)</f>
        <v>7774663820</v>
      </c>
      <c r="L17" s="20">
        <f>K17+J17+I17+H17+G17</f>
        <v>20225019657.7</v>
      </c>
      <c r="M17" s="21">
        <f>VLOOKUP(B17,'[2]Sheet8'!$B$9:$AB$66,27,0)</f>
        <v>190388233086.23</v>
      </c>
      <c r="N17" s="22">
        <f>M17/$M$74</f>
        <v>0.25484126622306835</v>
      </c>
      <c r="O17" s="19"/>
    </row>
    <row r="18" spans="1:15" ht="1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VLOOKUP(B18,'[1]Brokers'!$B$9:$Z$71,7,0)</f>
        <v>51806400</v>
      </c>
      <c r="H18" s="19">
        <f>VLOOKUP(B18,'[1]Brokers'!$B$9:$AB$66,24,0)</f>
        <v>7115423780</v>
      </c>
      <c r="I18" s="19">
        <f>VLOOKUP(B18,'[1]Brokers'!$B$9:$M$66,12,0)</f>
        <v>0</v>
      </c>
      <c r="J18" s="19">
        <f>VLOOKUP(B18,'[1]Brokers'!$B$9:$R$66,17,0)</f>
        <v>0</v>
      </c>
      <c r="K18" s="19">
        <f>VLOOKUP(B18,'[1]Brokers'!$B$9:$T$66,19,0)</f>
        <v>14378291871</v>
      </c>
      <c r="L18" s="20">
        <f aca="true" t="shared" si="0" ref="L18:L73">K18+J18+I18+H18+G18</f>
        <v>21545522051</v>
      </c>
      <c r="M18" s="21">
        <f>VLOOKUP(B18,'[2]Sheet8'!$B$9:$AB$66,27,0)</f>
        <v>154214414381</v>
      </c>
      <c r="N18" s="22">
        <f>M18/$M$74</f>
        <v>0.20642135279916846</v>
      </c>
      <c r="O18" s="19"/>
    </row>
    <row r="19" spans="1:15" ht="1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VLOOKUP(B19,'[1]Brokers'!$B$9:$Z$71,7,0)</f>
        <v>569661677.11</v>
      </c>
      <c r="H19" s="19">
        <f>VLOOKUP(B19,'[1]Brokers'!$B$9:$AB$66,24,0)</f>
        <v>199111860</v>
      </c>
      <c r="I19" s="19">
        <f>VLOOKUP(B19,'[1]Brokers'!$B$9:$M$66,12,0)</f>
        <v>0</v>
      </c>
      <c r="J19" s="19">
        <f>VLOOKUP(B19,'[1]Brokers'!$B$9:$R$66,17,0)</f>
        <v>1625032340</v>
      </c>
      <c r="K19" s="19">
        <f>VLOOKUP(B19,'[1]Brokers'!$B$9:$T$66,19,0)</f>
        <v>5275901650</v>
      </c>
      <c r="L19" s="20">
        <f t="shared" si="0"/>
        <v>7669707527.11</v>
      </c>
      <c r="M19" s="21">
        <f>VLOOKUP(B19,'[2]Sheet8'!$B$9:$AB$66,27,0)</f>
        <v>72681634977.31</v>
      </c>
      <c r="N19" s="22">
        <f>M19/$M$74</f>
        <v>0.09728689419787558</v>
      </c>
      <c r="O19" s="19"/>
    </row>
    <row r="20" spans="1:16" s="8" customFormat="1" ht="1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VLOOKUP(B20,'[1]Brokers'!$B$9:$Z$71,7,0)</f>
        <v>2986063.6</v>
      </c>
      <c r="H20" s="19">
        <f>VLOOKUP(B20,'[1]Brokers'!$B$9:$AB$66,24,0)</f>
        <v>0</v>
      </c>
      <c r="I20" s="19">
        <f>VLOOKUP(B20,'[1]Brokers'!$B$9:$M$66,12,0)</f>
        <v>0</v>
      </c>
      <c r="J20" s="19">
        <f>VLOOKUP(B20,'[1]Brokers'!$B$9:$R$66,17,0)</f>
        <v>0</v>
      </c>
      <c r="K20" s="19">
        <f>VLOOKUP(B20,'[1]Brokers'!$B$9:$T$66,19,0)</f>
        <v>23957872</v>
      </c>
      <c r="L20" s="20">
        <f t="shared" si="0"/>
        <v>26943935.6</v>
      </c>
      <c r="M20" s="21">
        <f>VLOOKUP(B20,'[2]Sheet8'!$B$9:$AB$66,27,0)</f>
        <v>57033074330.78101</v>
      </c>
      <c r="N20" s="22">
        <f>M20/$M$74</f>
        <v>0.07634075196479052</v>
      </c>
      <c r="O20" s="19"/>
      <c r="P20" s="10"/>
    </row>
    <row r="21" spans="1:15" ht="1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VLOOKUP(B21,'[1]Brokers'!$B$9:$Z$71,7,0)</f>
        <v>294247259.9</v>
      </c>
      <c r="H21" s="19">
        <f>VLOOKUP(B21,'[1]Brokers'!$B$9:$AB$66,24,0)</f>
        <v>155941100</v>
      </c>
      <c r="I21" s="19">
        <f>VLOOKUP(B21,'[1]Brokers'!$B$9:$M$66,12,0)</f>
        <v>0</v>
      </c>
      <c r="J21" s="19">
        <f>VLOOKUP(B21,'[1]Brokers'!$B$9:$R$66,17,0)</f>
        <v>32832340</v>
      </c>
      <c r="K21" s="19">
        <f>VLOOKUP(B21,'[1]Brokers'!$B$9:$T$66,19,0)</f>
        <v>1099517370</v>
      </c>
      <c r="L21" s="20">
        <f t="shared" si="0"/>
        <v>1582538069.9</v>
      </c>
      <c r="M21" s="21">
        <f>VLOOKUP(B21,'[2]Sheet8'!$B$9:$AB$66,27,0)</f>
        <v>25638368124.129997</v>
      </c>
      <c r="N21" s="22">
        <f>M21/$M$74</f>
        <v>0.034317846700574264</v>
      </c>
      <c r="O21" s="19"/>
    </row>
    <row r="22" spans="1:15" ht="1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VLOOKUP(B22,'[1]Brokers'!$B$9:$Z$71,7,0)</f>
        <v>217408370.76</v>
      </c>
      <c r="H22" s="19">
        <f>VLOOKUP(B22,'[1]Brokers'!$B$9:$AB$66,24,0)</f>
        <v>0</v>
      </c>
      <c r="I22" s="19">
        <f>VLOOKUP(B22,'[1]Brokers'!$B$9:$M$66,12,0)</f>
        <v>0</v>
      </c>
      <c r="J22" s="19">
        <f>VLOOKUP(B22,'[1]Brokers'!$B$9:$R$66,17,0)</f>
        <v>200000</v>
      </c>
      <c r="K22" s="19">
        <f>VLOOKUP(B22,'[1]Brokers'!$B$9:$T$66,19,0)</f>
        <v>292354341</v>
      </c>
      <c r="L22" s="20">
        <f t="shared" si="0"/>
        <v>509962711.76</v>
      </c>
      <c r="M22" s="21">
        <f>VLOOKUP(B22,'[2]Sheet8'!$B$9:$AB$66,27,0)</f>
        <v>13878056203.993069</v>
      </c>
      <c r="N22" s="22">
        <f>M22/$M$74</f>
        <v>0.018576260509433225</v>
      </c>
      <c r="O22" s="19"/>
    </row>
    <row r="23" spans="1:15" ht="1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VLOOKUP(B23,'[1]Brokers'!$B$9:$Z$71,7,0)</f>
        <v>314287444.42</v>
      </c>
      <c r="H23" s="19">
        <f>VLOOKUP(B23,'[1]Brokers'!$B$9:$AB$66,24,0)</f>
        <v>144555880</v>
      </c>
      <c r="I23" s="19">
        <f>VLOOKUP(B23,'[1]Brokers'!$B$9:$M$66,12,0)</f>
        <v>0</v>
      </c>
      <c r="J23" s="19">
        <f>VLOOKUP(B23,'[1]Brokers'!$B$9:$R$66,17,0)</f>
        <v>1500000</v>
      </c>
      <c r="K23" s="19">
        <f>VLOOKUP(B23,'[1]Brokers'!$B$9:$T$66,19,0)</f>
        <v>693397352</v>
      </c>
      <c r="L23" s="20">
        <f t="shared" si="0"/>
        <v>1153740676.42</v>
      </c>
      <c r="M23" s="21">
        <f>VLOOKUP(B23,'[2]Sheet8'!$B$9:$AB$66,27,0)</f>
        <v>8500412139.090024</v>
      </c>
      <c r="N23" s="22">
        <f>M23/$M$74</f>
        <v>0.011378097048479405</v>
      </c>
      <c r="O23" s="19"/>
    </row>
    <row r="24" spans="1:15" ht="1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VLOOKUP(B24,'[1]Brokers'!$B$9:$Z$71,7,0)</f>
        <v>64026936.43</v>
      </c>
      <c r="H24" s="19">
        <f>VLOOKUP(B24,'[1]Brokers'!$B$9:$AB$66,24,0)</f>
        <v>0</v>
      </c>
      <c r="I24" s="19">
        <f>VLOOKUP(B24,'[1]Brokers'!$B$9:$M$66,12,0)</f>
        <v>0</v>
      </c>
      <c r="J24" s="19">
        <f>VLOOKUP(B24,'[1]Brokers'!$B$9:$R$66,17,0)</f>
        <v>0</v>
      </c>
      <c r="K24" s="19">
        <f>VLOOKUP(B24,'[1]Brokers'!$B$9:$T$66,19,0)</f>
        <v>913006048</v>
      </c>
      <c r="L24" s="20">
        <f t="shared" si="0"/>
        <v>977032984.43</v>
      </c>
      <c r="M24" s="21">
        <f>VLOOKUP(B24,'[2]Sheet8'!$B$9:$AB$66,27,0)</f>
        <v>6715287444.48</v>
      </c>
      <c r="N24" s="22">
        <f>M24/$M$74</f>
        <v>0.00898864560935373</v>
      </c>
      <c r="O24" s="19"/>
    </row>
    <row r="25" spans="1:16" ht="1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VLOOKUP(B25,'[1]Brokers'!$B$9:$Z$71,7,0)</f>
        <v>61673918.7</v>
      </c>
      <c r="H25" s="19">
        <f>VLOOKUP(B25,'[1]Brokers'!$B$9:$AB$66,24,0)</f>
        <v>0</v>
      </c>
      <c r="I25" s="19">
        <f>VLOOKUP(B25,'[1]Brokers'!$B$9:$M$66,12,0)</f>
        <v>0</v>
      </c>
      <c r="J25" s="19">
        <f>VLOOKUP(B25,'[1]Brokers'!$B$9:$R$66,17,0)</f>
        <v>0</v>
      </c>
      <c r="K25" s="19">
        <f>VLOOKUP(B25,'[1]Brokers'!$B$9:$T$66,19,0)</f>
        <v>1028387342</v>
      </c>
      <c r="L25" s="20">
        <f t="shared" si="0"/>
        <v>1090061260.7</v>
      </c>
      <c r="M25" s="21">
        <f>VLOOKUP(B25,'[2]Sheet8'!$B$9:$AB$66,27,0)</f>
        <v>6102385292.72</v>
      </c>
      <c r="N25" s="22">
        <f>M25/$M$74</f>
        <v>0.008168254780081109</v>
      </c>
      <c r="O25" s="19"/>
      <c r="P25" s="1"/>
    </row>
    <row r="26" spans="1:15" ht="1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VLOOKUP(B26,'[1]Brokers'!$B$9:$Z$71,7,0)</f>
        <v>40300976</v>
      </c>
      <c r="H26" s="19">
        <f>VLOOKUP(B26,'[1]Brokers'!$B$9:$AB$66,24,0)</f>
        <v>0</v>
      </c>
      <c r="I26" s="19">
        <f>VLOOKUP(B26,'[1]Brokers'!$B$9:$M$66,12,0)</f>
        <v>0</v>
      </c>
      <c r="J26" s="19">
        <f>VLOOKUP(B26,'[1]Brokers'!$B$9:$R$66,17,0)</f>
        <v>0</v>
      </c>
      <c r="K26" s="19">
        <f>VLOOKUP(B26,'[1]Brokers'!$B$9:$T$66,19,0)</f>
        <v>154620384</v>
      </c>
      <c r="L26" s="20">
        <f t="shared" si="0"/>
        <v>194921360</v>
      </c>
      <c r="M26" s="21">
        <f>VLOOKUP(B26,'[2]Sheet8'!$B$9:$AB$66,27,0)</f>
        <v>2587382741.4</v>
      </c>
      <c r="N26" s="22">
        <f>M26/$M$74</f>
        <v>0.0034633017142579885</v>
      </c>
      <c r="O26" s="19"/>
    </row>
    <row r="27" spans="1:15" ht="1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VLOOKUP(B27,'[1]Brokers'!$B$9:$Z$71,7,0)</f>
        <v>56856246</v>
      </c>
      <c r="H27" s="19">
        <f>VLOOKUP(B27,'[1]Brokers'!$B$9:$AB$66,24,0)</f>
        <v>0</v>
      </c>
      <c r="I27" s="19">
        <f>VLOOKUP(B27,'[1]Brokers'!$B$9:$M$66,12,0)</f>
        <v>0</v>
      </c>
      <c r="J27" s="19">
        <f>VLOOKUP(B27,'[1]Brokers'!$B$9:$R$66,17,0)</f>
        <v>0</v>
      </c>
      <c r="K27" s="19">
        <f>VLOOKUP(B27,'[1]Brokers'!$B$9:$T$66,19,0)</f>
        <v>43572377</v>
      </c>
      <c r="L27" s="20">
        <f t="shared" si="0"/>
        <v>100428623</v>
      </c>
      <c r="M27" s="21">
        <f>VLOOKUP(B27,'[2]Sheet8'!$B$9:$AB$66,27,0)</f>
        <v>1885859673.06</v>
      </c>
      <c r="N27" s="22">
        <f>M27/$M$74</f>
        <v>0.0025242887084516545</v>
      </c>
      <c r="O27" s="19"/>
    </row>
    <row r="28" spans="1:15" ht="1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VLOOKUP(B28,'[1]Brokers'!$B$9:$Z$71,7,0)</f>
        <v>35673760</v>
      </c>
      <c r="H28" s="19">
        <f>VLOOKUP(B28,'[1]Brokers'!$B$9:$AB$66,24,0)</f>
        <v>0</v>
      </c>
      <c r="I28" s="19">
        <f>VLOOKUP(B28,'[1]Brokers'!$B$9:$M$66,12,0)</f>
        <v>0</v>
      </c>
      <c r="J28" s="19">
        <f>VLOOKUP(B28,'[1]Brokers'!$B$9:$R$66,17,0)</f>
        <v>0</v>
      </c>
      <c r="K28" s="19">
        <f>VLOOKUP(B28,'[1]Brokers'!$B$9:$T$66,19,0)</f>
        <v>0</v>
      </c>
      <c r="L28" s="20">
        <f>K28+J28+I28+H28+G28</f>
        <v>35673760</v>
      </c>
      <c r="M28" s="21">
        <f>VLOOKUP(B28,'[2]Sheet8'!$B$9:$AB$66,27,0)</f>
        <v>1805728081.6</v>
      </c>
      <c r="N28" s="22">
        <f>M28/$M$74</f>
        <v>0.0024170297886060826</v>
      </c>
      <c r="O28" s="19"/>
    </row>
    <row r="29" spans="1:15" ht="15">
      <c r="A29" s="14">
        <v>14</v>
      </c>
      <c r="B29" s="15" t="s">
        <v>44</v>
      </c>
      <c r="C29" s="16" t="s">
        <v>45</v>
      </c>
      <c r="D29" s="17" t="s">
        <v>17</v>
      </c>
      <c r="E29" s="17" t="s">
        <v>17</v>
      </c>
      <c r="F29" s="18" t="s">
        <v>17</v>
      </c>
      <c r="G29" s="19">
        <f>VLOOKUP(B29,'[1]Brokers'!$B$9:$Z$71,7,0)</f>
        <v>291570480.6</v>
      </c>
      <c r="H29" s="19">
        <f>VLOOKUP(B29,'[1]Brokers'!$B$9:$AB$66,24,0)</f>
        <v>0</v>
      </c>
      <c r="I29" s="19">
        <f>VLOOKUP(B29,'[1]Brokers'!$B$9:$M$66,12,0)</f>
        <v>0</v>
      </c>
      <c r="J29" s="19">
        <f>VLOOKUP(B29,'[1]Brokers'!$B$9:$R$66,17,0)</f>
        <v>0</v>
      </c>
      <c r="K29" s="19">
        <f>VLOOKUP(B29,'[1]Brokers'!$B$9:$T$66,19,0)</f>
        <v>0</v>
      </c>
      <c r="L29" s="20">
        <f>K29+J29+I29+H29+G29</f>
        <v>291570480.6</v>
      </c>
      <c r="M29" s="21">
        <f>VLOOKUP(B29,'[2]Sheet8'!$B$9:$AB$66,27,0)</f>
        <v>1259268630.1599998</v>
      </c>
      <c r="N29" s="22">
        <f>M29/$M$74</f>
        <v>0.0016855748226814837</v>
      </c>
      <c r="O29" s="19"/>
    </row>
    <row r="30" spans="1:15" ht="15">
      <c r="A30" s="14">
        <v>15</v>
      </c>
      <c r="B30" s="15" t="s">
        <v>40</v>
      </c>
      <c r="C30" s="16" t="s">
        <v>41</v>
      </c>
      <c r="D30" s="17" t="s">
        <v>17</v>
      </c>
      <c r="E30" s="18" t="s">
        <v>17</v>
      </c>
      <c r="F30" s="18" t="s">
        <v>17</v>
      </c>
      <c r="G30" s="19">
        <f>VLOOKUP(B30,'[1]Brokers'!$B$9:$Z$71,7,0)</f>
        <v>0</v>
      </c>
      <c r="H30" s="19">
        <f>VLOOKUP(B30,'[1]Brokers'!$B$9:$AB$66,24,0)</f>
        <v>0</v>
      </c>
      <c r="I30" s="19">
        <f>VLOOKUP(B30,'[1]Brokers'!$B$9:$M$66,12,0)</f>
        <v>0</v>
      </c>
      <c r="J30" s="19">
        <f>VLOOKUP(B30,'[1]Brokers'!$B$9:$R$66,17,0)</f>
        <v>0</v>
      </c>
      <c r="K30" s="19">
        <f>VLOOKUP(B30,'[1]Brokers'!$B$9:$T$66,19,0)</f>
        <v>0</v>
      </c>
      <c r="L30" s="20">
        <f t="shared" si="0"/>
        <v>0</v>
      </c>
      <c r="M30" s="21">
        <f>VLOOKUP(B30,'[2]Sheet8'!$B$9:$AB$66,27,0)</f>
        <v>1189321814</v>
      </c>
      <c r="N30" s="22">
        <f>M30/$M$74</f>
        <v>0.0015919485785090659</v>
      </c>
      <c r="O30" s="19"/>
    </row>
    <row r="31" spans="1:15" ht="15">
      <c r="A31" s="14">
        <v>16</v>
      </c>
      <c r="B31" s="15" t="s">
        <v>42</v>
      </c>
      <c r="C31" s="16" t="s">
        <v>43</v>
      </c>
      <c r="D31" s="17" t="s">
        <v>17</v>
      </c>
      <c r="E31" s="18"/>
      <c r="F31" s="18"/>
      <c r="G31" s="19">
        <f>VLOOKUP(B31,'[1]Brokers'!$B$9:$Z$71,7,0)</f>
        <v>0</v>
      </c>
      <c r="H31" s="19">
        <f>VLOOKUP(B31,'[1]Brokers'!$B$9:$AB$66,24,0)</f>
        <v>0</v>
      </c>
      <c r="I31" s="19">
        <f>VLOOKUP(B31,'[1]Brokers'!$B$9:$M$66,12,0)</f>
        <v>0</v>
      </c>
      <c r="J31" s="19">
        <f>VLOOKUP(B31,'[1]Brokers'!$B$9:$R$66,17,0)</f>
        <v>0</v>
      </c>
      <c r="K31" s="19">
        <f>VLOOKUP(B31,'[1]Brokers'!$B$9:$T$66,19,0)</f>
        <v>0</v>
      </c>
      <c r="L31" s="20">
        <f t="shared" si="0"/>
        <v>0</v>
      </c>
      <c r="M31" s="21">
        <f>VLOOKUP(B31,'[2]Sheet8'!$B$9:$AB$66,27,0)</f>
        <v>975526457.02</v>
      </c>
      <c r="N31" s="22">
        <f>M31/$M$74</f>
        <v>0.0013057760635263808</v>
      </c>
      <c r="O31" s="19"/>
    </row>
    <row r="32" spans="1:15" ht="1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VLOOKUP(B32,'[1]Brokers'!$B$9:$Z$71,7,0)</f>
        <v>29776634</v>
      </c>
      <c r="H32" s="19">
        <f>VLOOKUP(B32,'[1]Brokers'!$B$9:$AB$66,24,0)</f>
        <v>0</v>
      </c>
      <c r="I32" s="19">
        <f>VLOOKUP(B32,'[1]Brokers'!$B$9:$M$66,12,0)</f>
        <v>0</v>
      </c>
      <c r="J32" s="19">
        <f>VLOOKUP(B32,'[1]Brokers'!$B$9:$R$66,17,0)</f>
        <v>0</v>
      </c>
      <c r="K32" s="19">
        <f>VLOOKUP(B32,'[1]Brokers'!$B$9:$T$66,19,0)</f>
        <v>52000000</v>
      </c>
      <c r="L32" s="20">
        <f>K32+J32+I32+H32+G32</f>
        <v>81776634</v>
      </c>
      <c r="M32" s="21">
        <f>VLOOKUP(B32,'[2]Sheet8'!$B$9:$AB$66,27,0)</f>
        <v>606234307.8</v>
      </c>
      <c r="N32" s="22">
        <f>M32/$M$74</f>
        <v>0.0008114656884159677</v>
      </c>
      <c r="O32" s="19"/>
    </row>
    <row r="33" spans="1:15" ht="15">
      <c r="A33" s="14">
        <v>18</v>
      </c>
      <c r="B33" s="15" t="s">
        <v>54</v>
      </c>
      <c r="C33" s="16" t="s">
        <v>55</v>
      </c>
      <c r="D33" s="17" t="s">
        <v>17</v>
      </c>
      <c r="E33" s="18" t="s">
        <v>17</v>
      </c>
      <c r="F33" s="18"/>
      <c r="G33" s="19">
        <f>VLOOKUP(B33,'[1]Brokers'!$B$9:$Z$71,7,0)</f>
        <v>85600397</v>
      </c>
      <c r="H33" s="19">
        <f>VLOOKUP(B33,'[1]Brokers'!$B$9:$AB$66,24,0)</f>
        <v>0</v>
      </c>
      <c r="I33" s="19">
        <f>VLOOKUP(B33,'[1]Brokers'!$B$9:$M$66,12,0)</f>
        <v>0</v>
      </c>
      <c r="J33" s="19">
        <f>VLOOKUP(B33,'[1]Brokers'!$B$9:$R$66,17,0)</f>
        <v>0</v>
      </c>
      <c r="K33" s="19">
        <f>VLOOKUP(B33,'[1]Brokers'!$B$9:$T$66,19,0)</f>
        <v>0</v>
      </c>
      <c r="L33" s="20">
        <f>K33+J33+I33+H33+G33</f>
        <v>85600397</v>
      </c>
      <c r="M33" s="21">
        <f>VLOOKUP(B33,'[2]Sheet8'!$B$9:$AB$66,27,0)</f>
        <v>554842263.2</v>
      </c>
      <c r="N33" s="22">
        <f>M33/$M$74</f>
        <v>0.0007426756507789011</v>
      </c>
      <c r="O33" s="19"/>
    </row>
    <row r="34" spans="1:15" ht="15">
      <c r="A34" s="14">
        <v>19</v>
      </c>
      <c r="B34" s="15" t="s">
        <v>48</v>
      </c>
      <c r="C34" s="16" t="s">
        <v>49</v>
      </c>
      <c r="D34" s="17" t="s">
        <v>17</v>
      </c>
      <c r="E34" s="18"/>
      <c r="F34" s="18"/>
      <c r="G34" s="19">
        <f>VLOOKUP(B34,'[1]Brokers'!$B$9:$Z$71,7,0)</f>
        <v>4939800</v>
      </c>
      <c r="H34" s="19">
        <f>VLOOKUP(B34,'[1]Brokers'!$B$9:$AB$66,24,0)</f>
        <v>0</v>
      </c>
      <c r="I34" s="19">
        <f>VLOOKUP(B34,'[1]Brokers'!$B$9:$M$66,12,0)</f>
        <v>0</v>
      </c>
      <c r="J34" s="19">
        <f>VLOOKUP(B34,'[1]Brokers'!$B$9:$R$66,17,0)</f>
        <v>0</v>
      </c>
      <c r="K34" s="19">
        <f>VLOOKUP(B34,'[1]Brokers'!$B$9:$T$66,19,0)</f>
        <v>0</v>
      </c>
      <c r="L34" s="20">
        <f t="shared" si="0"/>
        <v>4939800</v>
      </c>
      <c r="M34" s="21">
        <f>VLOOKUP(B34,'[2]Sheet8'!$B$9:$AB$66,27,0)</f>
        <v>518786366.40000004</v>
      </c>
      <c r="N34" s="22">
        <f>M34/$M$74</f>
        <v>0.0006944135799230901</v>
      </c>
      <c r="O34" s="19"/>
    </row>
    <row r="35" spans="1:15" ht="1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VLOOKUP(B35,'[1]Brokers'!$B$9:$Z$71,7,0)</f>
        <v>6153840</v>
      </c>
      <c r="H35" s="19">
        <f>VLOOKUP(B35,'[1]Brokers'!$B$9:$AB$66,24,0)</f>
        <v>0</v>
      </c>
      <c r="I35" s="19">
        <f>VLOOKUP(B35,'[1]Brokers'!$B$9:$M$66,12,0)</f>
        <v>0</v>
      </c>
      <c r="J35" s="19">
        <f>VLOOKUP(B35,'[1]Brokers'!$B$9:$R$66,17,0)</f>
        <v>0</v>
      </c>
      <c r="K35" s="19">
        <f>VLOOKUP(B35,'[1]Brokers'!$B$9:$T$66,19,0)</f>
        <v>0</v>
      </c>
      <c r="L35" s="20">
        <f>K35+J35+I35+H35+G35</f>
        <v>6153840</v>
      </c>
      <c r="M35" s="21">
        <f>VLOOKUP(B35,'[2]Sheet8'!$B$9:$AB$66,27,0)</f>
        <v>418554030</v>
      </c>
      <c r="N35" s="22">
        <f>M35/$M$74</f>
        <v>0.0005602491144484641</v>
      </c>
      <c r="O35" s="19"/>
    </row>
    <row r="36" spans="1:15" ht="1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VLOOKUP(B36,'[1]Brokers'!$B$9:$Z$71,7,0)</f>
        <v>8520363</v>
      </c>
      <c r="H36" s="19">
        <f>VLOOKUP(B36,'[1]Brokers'!$B$9:$AB$66,24,0)</f>
        <v>0</v>
      </c>
      <c r="I36" s="19">
        <f>VLOOKUP(B36,'[1]Brokers'!$B$9:$M$66,12,0)</f>
        <v>0</v>
      </c>
      <c r="J36" s="19">
        <f>VLOOKUP(B36,'[1]Brokers'!$B$9:$R$66,17,0)</f>
        <v>0</v>
      </c>
      <c r="K36" s="19">
        <f>VLOOKUP(B36,'[1]Brokers'!$B$9:$T$66,19,0)</f>
        <v>0</v>
      </c>
      <c r="L36" s="20">
        <f t="shared" si="0"/>
        <v>8520363</v>
      </c>
      <c r="M36" s="21">
        <f>VLOOKUP(B36,'[2]Sheet8'!$B$9:$AB$66,27,0)</f>
        <v>336575274.71000004</v>
      </c>
      <c r="N36" s="22">
        <f>M36/$M$74</f>
        <v>0.0004505177016251069</v>
      </c>
      <c r="O36" s="19"/>
    </row>
    <row r="37" spans="1:15" ht="15">
      <c r="A37" s="14">
        <v>22</v>
      </c>
      <c r="B37" s="15" t="s">
        <v>58</v>
      </c>
      <c r="C37" s="16" t="s">
        <v>59</v>
      </c>
      <c r="D37" s="17" t="s">
        <v>17</v>
      </c>
      <c r="E37" s="18"/>
      <c r="F37" s="18"/>
      <c r="G37" s="19">
        <f>VLOOKUP(B37,'[1]Brokers'!$B$9:$Z$71,7,0)</f>
        <v>48527655</v>
      </c>
      <c r="H37" s="19">
        <f>VLOOKUP(B37,'[1]Brokers'!$B$9:$AB$66,24,0)</f>
        <v>0</v>
      </c>
      <c r="I37" s="19">
        <f>VLOOKUP(B37,'[1]Brokers'!$B$9:$M$66,12,0)</f>
        <v>0</v>
      </c>
      <c r="J37" s="19">
        <f>VLOOKUP(B37,'[1]Brokers'!$B$9:$R$66,17,0)</f>
        <v>0</v>
      </c>
      <c r="K37" s="19">
        <f>VLOOKUP(B37,'[1]Brokers'!$B$9:$T$66,19,0)</f>
        <v>0</v>
      </c>
      <c r="L37" s="20">
        <f>K37+J37+I37+H37+G37</f>
        <v>48527655</v>
      </c>
      <c r="M37" s="21">
        <f>VLOOKUP(B37,'[2]Sheet8'!$B$9:$AB$66,27,0)</f>
        <v>304559445.56</v>
      </c>
      <c r="N37" s="22">
        <f>M37/$M$74</f>
        <v>0.000407663401716393</v>
      </c>
      <c r="O37" s="19"/>
    </row>
    <row r="38" spans="1:15" ht="15">
      <c r="A38" s="14">
        <v>23</v>
      </c>
      <c r="B38" s="15" t="s">
        <v>68</v>
      </c>
      <c r="C38" s="16" t="s">
        <v>69</v>
      </c>
      <c r="D38" s="17" t="s">
        <v>17</v>
      </c>
      <c r="E38" s="18"/>
      <c r="F38" s="18"/>
      <c r="G38" s="19">
        <f>VLOOKUP(B38,'[1]Brokers'!$B$9:$Z$71,7,0)</f>
        <v>16298120.3</v>
      </c>
      <c r="H38" s="19">
        <f>VLOOKUP(B38,'[1]Brokers'!$B$9:$AB$66,24,0)</f>
        <v>0</v>
      </c>
      <c r="I38" s="19">
        <f>VLOOKUP(B38,'[1]Brokers'!$B$9:$M$66,12,0)</f>
        <v>0</v>
      </c>
      <c r="J38" s="19">
        <f>VLOOKUP(B38,'[1]Brokers'!$B$9:$R$66,17,0)</f>
        <v>0</v>
      </c>
      <c r="K38" s="19">
        <f>VLOOKUP(B38,'[1]Brokers'!$B$9:$T$66,19,0)</f>
        <v>0</v>
      </c>
      <c r="L38" s="20">
        <f>K38+J38+I38+H38+G38</f>
        <v>16298120.3</v>
      </c>
      <c r="M38" s="21">
        <f>VLOOKUP(B38,'[2]Sheet8'!$B$9:$AB$66,27,0)</f>
        <v>289579918.21</v>
      </c>
      <c r="N38" s="22">
        <f>M38/$M$74</f>
        <v>0.0003876127838004837</v>
      </c>
      <c r="O38" s="19"/>
    </row>
    <row r="39" spans="1:15" ht="15">
      <c r="A39" s="14">
        <v>24</v>
      </c>
      <c r="B39" s="15" t="s">
        <v>60</v>
      </c>
      <c r="C39" s="16" t="s">
        <v>61</v>
      </c>
      <c r="D39" s="17" t="s">
        <v>17</v>
      </c>
      <c r="E39" s="18" t="s">
        <v>17</v>
      </c>
      <c r="F39" s="18"/>
      <c r="G39" s="19">
        <f>VLOOKUP(B39,'[1]Brokers'!$B$9:$Z$71,7,0)</f>
        <v>3791812</v>
      </c>
      <c r="H39" s="19">
        <f>VLOOKUP(B39,'[1]Brokers'!$B$9:$AB$66,24,0)</f>
        <v>0</v>
      </c>
      <c r="I39" s="19">
        <f>VLOOKUP(B39,'[1]Brokers'!$B$9:$M$66,12,0)</f>
        <v>0</v>
      </c>
      <c r="J39" s="19">
        <f>VLOOKUP(B39,'[1]Brokers'!$B$9:$R$66,17,0)</f>
        <v>0</v>
      </c>
      <c r="K39" s="19">
        <f>VLOOKUP(B39,'[1]Brokers'!$B$9:$T$66,19,0)</f>
        <v>14761454</v>
      </c>
      <c r="L39" s="20">
        <f>K39+J39+I39+H39+G39</f>
        <v>18553266</v>
      </c>
      <c r="M39" s="21">
        <f>VLOOKUP(B39,'[2]Sheet8'!$B$9:$AB$66,27,0)</f>
        <v>284161464</v>
      </c>
      <c r="N39" s="22">
        <f>M39/$M$74</f>
        <v>0.00038035999454211233</v>
      </c>
      <c r="O39" s="19"/>
    </row>
    <row r="40" spans="1:15" ht="1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VLOOKUP(B40,'[1]Brokers'!$B$9:$Z$71,7,0)</f>
        <v>3971541</v>
      </c>
      <c r="H40" s="19">
        <f>VLOOKUP(B40,'[1]Brokers'!$B$9:$AB$66,24,0)</f>
        <v>0</v>
      </c>
      <c r="I40" s="19">
        <f>VLOOKUP(B40,'[1]Brokers'!$B$9:$M$66,12,0)</f>
        <v>0</v>
      </c>
      <c r="J40" s="19">
        <f>VLOOKUP(B40,'[1]Brokers'!$B$9:$R$66,17,0)</f>
        <v>0</v>
      </c>
      <c r="K40" s="19">
        <f>VLOOKUP(B40,'[1]Brokers'!$B$9:$T$66,19,0)</f>
        <v>0</v>
      </c>
      <c r="L40" s="20">
        <f t="shared" si="0"/>
        <v>3971541</v>
      </c>
      <c r="M40" s="21">
        <f>VLOOKUP(B40,'[2]Sheet8'!$B$9:$AB$66,27,0)</f>
        <v>230468574.4</v>
      </c>
      <c r="N40" s="22">
        <f>M40/$M$74</f>
        <v>0.0003084901959152083</v>
      </c>
      <c r="O40" s="19"/>
    </row>
    <row r="41" spans="1:15" ht="15">
      <c r="A41" s="14">
        <v>26</v>
      </c>
      <c r="B41" s="15" t="s">
        <v>62</v>
      </c>
      <c r="C41" s="16" t="s">
        <v>63</v>
      </c>
      <c r="D41" s="17" t="s">
        <v>17</v>
      </c>
      <c r="E41" s="18"/>
      <c r="F41" s="18"/>
      <c r="G41" s="19">
        <f>VLOOKUP(B41,'[1]Brokers'!$B$9:$Z$71,7,0)</f>
        <v>63119040.3</v>
      </c>
      <c r="H41" s="19">
        <f>VLOOKUP(B41,'[1]Brokers'!$B$9:$AB$66,24,0)</f>
        <v>0</v>
      </c>
      <c r="I41" s="19">
        <f>VLOOKUP(B41,'[1]Brokers'!$B$9:$M$66,12,0)</f>
        <v>0</v>
      </c>
      <c r="J41" s="19">
        <f>VLOOKUP(B41,'[1]Brokers'!$B$9:$R$66,17,0)</f>
        <v>0</v>
      </c>
      <c r="K41" s="19">
        <f>VLOOKUP(B41,'[1]Brokers'!$B$9:$T$66,19,0)</f>
        <v>0</v>
      </c>
      <c r="L41" s="20">
        <f>K41+J41+I41+H41+G41</f>
        <v>63119040.3</v>
      </c>
      <c r="M41" s="21">
        <f>VLOOKUP(B41,'[2]Sheet8'!$B$9:$AB$66,27,0)</f>
        <v>218645822.89999998</v>
      </c>
      <c r="N41" s="22">
        <f>M41/$M$74</f>
        <v>0.0002926650321765644</v>
      </c>
      <c r="O41" s="19"/>
    </row>
    <row r="42" spans="1:15" ht="15">
      <c r="A42" s="14">
        <v>27</v>
      </c>
      <c r="B42" s="15" t="s">
        <v>82</v>
      </c>
      <c r="C42" s="16" t="s">
        <v>83</v>
      </c>
      <c r="D42" s="17" t="s">
        <v>17</v>
      </c>
      <c r="E42" s="18"/>
      <c r="F42" s="18"/>
      <c r="G42" s="19">
        <f>VLOOKUP(B42,'[1]Brokers'!$B$9:$Z$71,7,0)</f>
        <v>52215339.03</v>
      </c>
      <c r="H42" s="19">
        <f>VLOOKUP(B42,'[1]Brokers'!$B$9:$AB$66,24,0)</f>
        <v>0</v>
      </c>
      <c r="I42" s="19">
        <f>VLOOKUP(B42,'[1]Brokers'!$B$9:$M$66,12,0)</f>
        <v>0</v>
      </c>
      <c r="J42" s="19">
        <f>VLOOKUP(B42,'[1]Brokers'!$B$9:$R$66,17,0)</f>
        <v>0</v>
      </c>
      <c r="K42" s="19">
        <f>VLOOKUP(B42,'[1]Brokers'!$B$9:$T$66,19,0)</f>
        <v>0</v>
      </c>
      <c r="L42" s="20">
        <f>K42+J42+I42+H42+G42</f>
        <v>52215339.03</v>
      </c>
      <c r="M42" s="21">
        <f>VLOOKUP(B42,'[2]Sheet8'!$B$9:$AB$66,27,0)</f>
        <v>211488395.34</v>
      </c>
      <c r="N42" s="22">
        <f>M42/$M$74</f>
        <v>0.00028308456665764677</v>
      </c>
      <c r="O42" s="19"/>
    </row>
    <row r="43" spans="1:15" ht="15">
      <c r="A43" s="14">
        <v>28</v>
      </c>
      <c r="B43" s="15" t="s">
        <v>88</v>
      </c>
      <c r="C43" s="16" t="s">
        <v>89</v>
      </c>
      <c r="D43" s="17" t="s">
        <v>17</v>
      </c>
      <c r="E43" s="18" t="s">
        <v>17</v>
      </c>
      <c r="F43" s="18"/>
      <c r="G43" s="19">
        <f>VLOOKUP(B43,'[1]Brokers'!$B$9:$Z$71,7,0)</f>
        <v>78203130</v>
      </c>
      <c r="H43" s="19">
        <f>VLOOKUP(B43,'[1]Brokers'!$B$9:$AB$66,24,0)</f>
        <v>0</v>
      </c>
      <c r="I43" s="19">
        <f>VLOOKUP(B43,'[1]Brokers'!$B$9:$M$66,12,0)</f>
        <v>0</v>
      </c>
      <c r="J43" s="19">
        <f>VLOOKUP(B43,'[1]Brokers'!$B$9:$R$66,17,0)</f>
        <v>0</v>
      </c>
      <c r="K43" s="19">
        <f>VLOOKUP(B43,'[1]Brokers'!$B$9:$T$66,19,0)</f>
        <v>0</v>
      </c>
      <c r="L43" s="20">
        <f>K43+J43+I43+H43+G43</f>
        <v>78203130</v>
      </c>
      <c r="M43" s="21">
        <f>VLOOKUP(B43,'[2]Sheet8'!$B$9:$AB$66,27,0)</f>
        <v>178567591</v>
      </c>
      <c r="N43" s="22">
        <f>M43/$M$74</f>
        <v>0.00023901892600806048</v>
      </c>
      <c r="O43" s="19"/>
    </row>
    <row r="44" spans="1:15" ht="15">
      <c r="A44" s="14">
        <v>29</v>
      </c>
      <c r="B44" s="15" t="s">
        <v>70</v>
      </c>
      <c r="C44" s="16" t="s">
        <v>71</v>
      </c>
      <c r="D44" s="17" t="s">
        <v>17</v>
      </c>
      <c r="E44" s="18"/>
      <c r="F44" s="18"/>
      <c r="G44" s="19">
        <f>VLOOKUP(B44,'[1]Brokers'!$B$9:$Z$71,7,0)</f>
        <v>46405323</v>
      </c>
      <c r="H44" s="19">
        <f>VLOOKUP(B44,'[1]Brokers'!$B$9:$AB$66,24,0)</f>
        <v>0</v>
      </c>
      <c r="I44" s="19">
        <f>VLOOKUP(B44,'[1]Brokers'!$B$9:$M$66,12,0)</f>
        <v>0</v>
      </c>
      <c r="J44" s="19">
        <f>VLOOKUP(B44,'[1]Brokers'!$B$9:$R$66,17,0)</f>
        <v>0</v>
      </c>
      <c r="K44" s="19">
        <f>VLOOKUP(B44,'[1]Brokers'!$B$9:$T$66,19,0)</f>
        <v>0</v>
      </c>
      <c r="L44" s="20">
        <f>K44+J44+I44+H44+G44</f>
        <v>46405323</v>
      </c>
      <c r="M44" s="21">
        <f>VLOOKUP(B44,'[2]Sheet8'!$B$9:$AB$66,27,0)</f>
        <v>156840464.37</v>
      </c>
      <c r="N44" s="22">
        <f>M44/$M$74</f>
        <v>0.00020993641196807587</v>
      </c>
      <c r="O44" s="19"/>
    </row>
    <row r="45" spans="1:15" ht="15">
      <c r="A45" s="14">
        <v>30</v>
      </c>
      <c r="B45" s="15" t="s">
        <v>66</v>
      </c>
      <c r="C45" s="16" t="s">
        <v>67</v>
      </c>
      <c r="D45" s="17" t="s">
        <v>17</v>
      </c>
      <c r="E45" s="18"/>
      <c r="F45" s="18"/>
      <c r="G45" s="19">
        <f>VLOOKUP(B45,'[1]Brokers'!$B$9:$Z$71,7,0)</f>
        <v>0</v>
      </c>
      <c r="H45" s="19">
        <f>VLOOKUP(B45,'[1]Brokers'!$B$9:$AB$66,24,0)</f>
        <v>0</v>
      </c>
      <c r="I45" s="19">
        <f>VLOOKUP(B45,'[1]Brokers'!$B$9:$M$66,12,0)</f>
        <v>0</v>
      </c>
      <c r="J45" s="19">
        <f>VLOOKUP(B45,'[1]Brokers'!$B$9:$R$66,17,0)</f>
        <v>0</v>
      </c>
      <c r="K45" s="19">
        <f>VLOOKUP(B45,'[1]Brokers'!$B$9:$T$66,19,0)</f>
        <v>0</v>
      </c>
      <c r="L45" s="20">
        <f>K45+J45+I45+H45+G45</f>
        <v>0</v>
      </c>
      <c r="M45" s="21">
        <f>VLOOKUP(B45,'[2]Sheet8'!$B$9:$AB$66,27,0)</f>
        <v>123942326</v>
      </c>
      <c r="N45" s="22">
        <f>M45/$M$74</f>
        <v>0.00016590111050700633</v>
      </c>
      <c r="O45" s="19"/>
    </row>
    <row r="46" spans="1:15" ht="15">
      <c r="A46" s="14">
        <v>31</v>
      </c>
      <c r="B46" s="15" t="s">
        <v>76</v>
      </c>
      <c r="C46" s="16" t="s">
        <v>77</v>
      </c>
      <c r="D46" s="17" t="s">
        <v>17</v>
      </c>
      <c r="E46" s="18"/>
      <c r="F46" s="18"/>
      <c r="G46" s="19">
        <f>VLOOKUP(B46,'[1]Brokers'!$B$9:$Z$71,7,0)</f>
        <v>2151930</v>
      </c>
      <c r="H46" s="19">
        <f>VLOOKUP(B46,'[1]Brokers'!$B$9:$AB$66,24,0)</f>
        <v>0</v>
      </c>
      <c r="I46" s="19">
        <f>VLOOKUP(B46,'[1]Brokers'!$B$9:$M$66,12,0)</f>
        <v>0</v>
      </c>
      <c r="J46" s="19">
        <f>VLOOKUP(B46,'[1]Brokers'!$B$9:$R$66,17,0)</f>
        <v>0</v>
      </c>
      <c r="K46" s="19">
        <f>VLOOKUP(B46,'[1]Brokers'!$B$9:$T$66,19,0)</f>
        <v>0</v>
      </c>
      <c r="L46" s="20">
        <f t="shared" si="0"/>
        <v>2151930</v>
      </c>
      <c r="M46" s="21">
        <f>VLOOKUP(B46,'[2]Sheet8'!$B$9:$AB$66,27,0)</f>
        <v>113195601.8</v>
      </c>
      <c r="N46" s="22">
        <f>M46/$M$74</f>
        <v>0.00015151624670275176</v>
      </c>
      <c r="O46" s="19"/>
    </row>
    <row r="47" spans="1:15" ht="15">
      <c r="A47" s="14">
        <v>32</v>
      </c>
      <c r="B47" s="15" t="s">
        <v>72</v>
      </c>
      <c r="C47" s="16" t="s">
        <v>73</v>
      </c>
      <c r="D47" s="17" t="s">
        <v>17</v>
      </c>
      <c r="E47" s="18"/>
      <c r="F47" s="18"/>
      <c r="G47" s="19">
        <f>VLOOKUP(B47,'[1]Brokers'!$B$9:$Z$71,7,0)</f>
        <v>18050060.58</v>
      </c>
      <c r="H47" s="19">
        <f>VLOOKUP(B47,'[1]Brokers'!$B$9:$AB$66,24,0)</f>
        <v>0</v>
      </c>
      <c r="I47" s="19">
        <f>VLOOKUP(B47,'[1]Brokers'!$B$9:$M$66,12,0)</f>
        <v>0</v>
      </c>
      <c r="J47" s="19">
        <f>VLOOKUP(B47,'[1]Brokers'!$B$9:$R$66,17,0)</f>
        <v>0</v>
      </c>
      <c r="K47" s="19">
        <f>VLOOKUP(B47,'[1]Brokers'!$B$9:$T$66,19,0)</f>
        <v>0</v>
      </c>
      <c r="L47" s="20">
        <f t="shared" si="0"/>
        <v>18050060.58</v>
      </c>
      <c r="M47" s="21">
        <f>VLOOKUP(B47,'[2]Sheet8'!$B$9:$AB$66,27,0)</f>
        <v>88039625.17999999</v>
      </c>
      <c r="N47" s="22">
        <f>M47/$M$74</f>
        <v>0.0001178440977941837</v>
      </c>
      <c r="O47" s="19"/>
    </row>
    <row r="48" spans="1:15" ht="1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VLOOKUP(B48,'[1]Brokers'!$B$9:$Z$71,7,0)</f>
        <v>90590</v>
      </c>
      <c r="H48" s="19">
        <f>VLOOKUP(B48,'[1]Brokers'!$B$9:$AB$66,24,0)</f>
        <v>0</v>
      </c>
      <c r="I48" s="19">
        <f>VLOOKUP(B48,'[1]Brokers'!$B$9:$M$66,12,0)</f>
        <v>0</v>
      </c>
      <c r="J48" s="19">
        <f>VLOOKUP(B48,'[1]Brokers'!$B$9:$R$66,17,0)</f>
        <v>0</v>
      </c>
      <c r="K48" s="19">
        <f>VLOOKUP(B48,'[1]Brokers'!$B$9:$T$66,19,0)</f>
        <v>0</v>
      </c>
      <c r="L48" s="20">
        <f>K48+J48+I48+H48+G48</f>
        <v>90590</v>
      </c>
      <c r="M48" s="21">
        <f>VLOOKUP(B48,'[2]Sheet8'!$B$9:$AB$66,27,0)</f>
        <v>51555594</v>
      </c>
      <c r="N48" s="22">
        <f>M48/$M$74</f>
        <v>6.900895419251978E-05</v>
      </c>
      <c r="O48" s="19"/>
    </row>
    <row r="49" spans="1:15" ht="1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VLOOKUP(B49,'[1]Brokers'!$B$9:$Z$71,7,0)</f>
        <v>0</v>
      </c>
      <c r="H49" s="19">
        <f>VLOOKUP(B49,'[1]Brokers'!$B$9:$AB$66,24,0)</f>
        <v>0</v>
      </c>
      <c r="I49" s="19">
        <f>VLOOKUP(B49,'[1]Brokers'!$B$9:$M$66,12,0)</f>
        <v>0</v>
      </c>
      <c r="J49" s="19">
        <f>VLOOKUP(B49,'[1]Brokers'!$B$9:$R$66,17,0)</f>
        <v>0</v>
      </c>
      <c r="K49" s="19">
        <f>VLOOKUP(B49,'[1]Brokers'!$B$9:$T$66,19,0)</f>
        <v>0</v>
      </c>
      <c r="L49" s="20">
        <f t="shared" si="0"/>
        <v>0</v>
      </c>
      <c r="M49" s="21">
        <f>VLOOKUP(B49,'[2]Sheet8'!$B$9:$AB$66,27,0)</f>
        <v>48131000</v>
      </c>
      <c r="N49" s="22">
        <f>M49/$M$74</f>
        <v>6.442501611445247E-05</v>
      </c>
      <c r="O49" s="19"/>
    </row>
    <row r="50" spans="1:16" s="24" customFormat="1" ht="1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VLOOKUP(B50,'[1]Brokers'!$B$9:$Z$71,7,0)</f>
        <v>2033147</v>
      </c>
      <c r="H50" s="19">
        <f>VLOOKUP(B50,'[1]Brokers'!$B$9:$AB$66,24,0)</f>
        <v>0</v>
      </c>
      <c r="I50" s="19">
        <f>VLOOKUP(B50,'[1]Brokers'!$B$9:$M$66,12,0)</f>
        <v>0</v>
      </c>
      <c r="J50" s="19">
        <f>VLOOKUP(B50,'[1]Brokers'!$B$9:$R$66,17,0)</f>
        <v>0</v>
      </c>
      <c r="K50" s="19">
        <f>VLOOKUP(B50,'[1]Brokers'!$B$9:$T$66,19,0)</f>
        <v>0</v>
      </c>
      <c r="L50" s="20">
        <f t="shared" si="0"/>
        <v>2033147</v>
      </c>
      <c r="M50" s="21">
        <f>VLOOKUP(B50,'[2]Sheet8'!$B$9:$AB$66,27,0)</f>
        <v>38206558</v>
      </c>
      <c r="N50" s="22">
        <f>M50/$M$74</f>
        <v>5.114080561026705E-05</v>
      </c>
      <c r="O50" s="19"/>
      <c r="P50" s="23"/>
    </row>
    <row r="51" spans="1:15" ht="1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VLOOKUP(B51,'[1]Brokers'!$B$9:$Z$71,7,0)</f>
        <v>19250</v>
      </c>
      <c r="H51" s="19">
        <f>VLOOKUP(B51,'[1]Brokers'!$B$9:$AB$66,24,0)</f>
        <v>0</v>
      </c>
      <c r="I51" s="19">
        <f>VLOOKUP(B51,'[1]Brokers'!$B$9:$M$66,12,0)</f>
        <v>0</v>
      </c>
      <c r="J51" s="19">
        <f>VLOOKUP(B51,'[1]Brokers'!$B$9:$R$66,17,0)</f>
        <v>0</v>
      </c>
      <c r="K51" s="19">
        <f>VLOOKUP(B51,'[1]Brokers'!$B$9:$T$66,19,0)</f>
        <v>0</v>
      </c>
      <c r="L51" s="20">
        <f t="shared" si="0"/>
        <v>19250</v>
      </c>
      <c r="M51" s="21">
        <f>VLOOKUP(B51,'[2]Sheet8'!$B$9:$AB$66,27,0)</f>
        <v>29640654</v>
      </c>
      <c r="N51" s="22">
        <f>M51/$M$74</f>
        <v>3.967504543003283E-05</v>
      </c>
      <c r="O51" s="19"/>
    </row>
    <row r="52" spans="1:15" ht="1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VLOOKUP(B52,'[1]Brokers'!$B$9:$Z$71,7,0)</f>
        <v>0</v>
      </c>
      <c r="H52" s="19">
        <f>VLOOKUP(B52,'[1]Brokers'!$B$9:$AB$66,24,0)</f>
        <v>0</v>
      </c>
      <c r="I52" s="19">
        <f>VLOOKUP(B52,'[1]Brokers'!$B$9:$M$66,12,0)</f>
        <v>0</v>
      </c>
      <c r="J52" s="19">
        <f>VLOOKUP(B52,'[1]Brokers'!$B$9:$R$66,17,0)</f>
        <v>0</v>
      </c>
      <c r="K52" s="19">
        <f>VLOOKUP(B52,'[1]Brokers'!$B$9:$T$66,19,0)</f>
        <v>0</v>
      </c>
      <c r="L52" s="20">
        <f t="shared" si="0"/>
        <v>0</v>
      </c>
      <c r="M52" s="21">
        <f>VLOOKUP(B52,'[2]Sheet8'!$B$9:$AB$66,27,0)</f>
        <v>26159358</v>
      </c>
      <c r="N52" s="22">
        <f>M52/$M$74</f>
        <v>3.501520975449775E-05</v>
      </c>
      <c r="O52" s="19"/>
    </row>
    <row r="53" spans="1:15" ht="1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VLOOKUP(B53,'[1]Brokers'!$B$9:$Z$71,7,0)</f>
        <v>0</v>
      </c>
      <c r="H53" s="19">
        <f>VLOOKUP(B53,'[1]Brokers'!$B$9:$AB$66,24,0)</f>
        <v>0</v>
      </c>
      <c r="I53" s="19">
        <f>VLOOKUP(B53,'[1]Brokers'!$B$9:$M$66,12,0)</f>
        <v>0</v>
      </c>
      <c r="J53" s="19">
        <f>VLOOKUP(B53,'[1]Brokers'!$B$9:$R$66,17,0)</f>
        <v>0</v>
      </c>
      <c r="K53" s="19">
        <f>VLOOKUP(B53,'[1]Brokers'!$B$9:$T$66,19,0)</f>
        <v>0</v>
      </c>
      <c r="L53" s="20">
        <f t="shared" si="0"/>
        <v>0</v>
      </c>
      <c r="M53" s="21">
        <f>VLOOKUP(B53,'[2]Sheet8'!$B$9:$AB$66,27,0)</f>
        <v>17738255.5</v>
      </c>
      <c r="N53" s="22">
        <f>M53/$M$74</f>
        <v>2.37432714140528E-05</v>
      </c>
      <c r="O53" s="19"/>
    </row>
    <row r="54" spans="1:15" ht="15">
      <c r="A54" s="14">
        <v>39</v>
      </c>
      <c r="B54" s="15" t="s">
        <v>94</v>
      </c>
      <c r="C54" s="16" t="s">
        <v>95</v>
      </c>
      <c r="D54" s="17" t="s">
        <v>17</v>
      </c>
      <c r="E54" s="18"/>
      <c r="F54" s="18"/>
      <c r="G54" s="19">
        <f>VLOOKUP(B54,'[1]Brokers'!$B$9:$Z$71,7,0)</f>
        <v>7081660</v>
      </c>
      <c r="H54" s="19">
        <f>VLOOKUP(B54,'[1]Brokers'!$B$9:$AB$66,24,0)</f>
        <v>0</v>
      </c>
      <c r="I54" s="19">
        <f>VLOOKUP(B54,'[1]Brokers'!$B$9:$M$66,12,0)</f>
        <v>0</v>
      </c>
      <c r="J54" s="19">
        <f>VLOOKUP(B54,'[1]Brokers'!$B$9:$R$66,17,0)</f>
        <v>0</v>
      </c>
      <c r="K54" s="19">
        <f>VLOOKUP(B54,'[1]Brokers'!$B$9:$T$66,19,0)</f>
        <v>0</v>
      </c>
      <c r="L54" s="20">
        <f>K54+J54+I54+H54+G54</f>
        <v>7081660</v>
      </c>
      <c r="M54" s="21">
        <f>VLOOKUP(B54,'[2]Sheet8'!$B$9:$AB$66,27,0)</f>
        <v>12452776.8</v>
      </c>
      <c r="N54" s="22">
        <f>M54/$M$74</f>
        <v>1.6668474496887247E-05</v>
      </c>
      <c r="O54" s="19"/>
    </row>
    <row r="55" spans="1:15" ht="15">
      <c r="A55" s="14">
        <v>40</v>
      </c>
      <c r="B55" s="15" t="s">
        <v>92</v>
      </c>
      <c r="C55" s="16" t="s">
        <v>93</v>
      </c>
      <c r="D55" s="17" t="s">
        <v>17</v>
      </c>
      <c r="E55" s="18"/>
      <c r="F55" s="18"/>
      <c r="G55" s="19">
        <f>VLOOKUP(B55,'[1]Brokers'!$B$9:$Z$71,7,0)</f>
        <v>4589555</v>
      </c>
      <c r="H55" s="19">
        <f>VLOOKUP(B55,'[1]Brokers'!$B$9:$AB$66,24,0)</f>
        <v>0</v>
      </c>
      <c r="I55" s="19">
        <f>VLOOKUP(B55,'[1]Brokers'!$B$9:$M$66,12,0)</f>
        <v>0</v>
      </c>
      <c r="J55" s="19">
        <f>VLOOKUP(B55,'[1]Brokers'!$B$9:$R$66,17,0)</f>
        <v>0</v>
      </c>
      <c r="K55" s="19">
        <f>VLOOKUP(B55,'[1]Brokers'!$B$9:$T$66,19,0)</f>
        <v>0</v>
      </c>
      <c r="L55" s="20">
        <f>K55+J55+I55+H55+G55</f>
        <v>4589555</v>
      </c>
      <c r="M55" s="21">
        <f>VLOOKUP(B55,'[2]Sheet8'!$B$9:$AB$66,27,0)</f>
        <v>8767580</v>
      </c>
      <c r="N55" s="22">
        <f>M55/$M$74</f>
        <v>1.1735710514735851E-05</v>
      </c>
      <c r="O55" s="19"/>
    </row>
    <row r="56" spans="1:15" ht="15">
      <c r="A56" s="14">
        <v>41</v>
      </c>
      <c r="B56" s="15" t="s">
        <v>100</v>
      </c>
      <c r="C56" s="16" t="s">
        <v>101</v>
      </c>
      <c r="D56" s="17" t="s">
        <v>17</v>
      </c>
      <c r="E56" s="18"/>
      <c r="F56" s="18"/>
      <c r="G56" s="19">
        <f>VLOOKUP(B56,'[1]Brokers'!$B$9:$Z$71,7,0)</f>
        <v>0</v>
      </c>
      <c r="H56" s="19">
        <f>VLOOKUP(B56,'[1]Brokers'!$B$9:$AB$66,24,0)</f>
        <v>0</v>
      </c>
      <c r="I56" s="19">
        <f>VLOOKUP(B56,'[1]Brokers'!$B$9:$M$66,12,0)</f>
        <v>0</v>
      </c>
      <c r="J56" s="19">
        <f>VLOOKUP(B56,'[1]Brokers'!$B$9:$R$66,17,0)</f>
        <v>0</v>
      </c>
      <c r="K56" s="19">
        <f>VLOOKUP(B56,'[1]Brokers'!$B$9:$T$66,19,0)</f>
        <v>0</v>
      </c>
      <c r="L56" s="20">
        <f t="shared" si="0"/>
        <v>0</v>
      </c>
      <c r="M56" s="21">
        <f>VLOOKUP(B56,'[2]Sheet8'!$B$9:$AB$66,27,0)</f>
        <v>5444500</v>
      </c>
      <c r="N56" s="22">
        <f>M56/$M$74</f>
        <v>7.287652453411243E-06</v>
      </c>
      <c r="O56" s="19"/>
    </row>
    <row r="57" spans="1:15" ht="15">
      <c r="A57" s="14">
        <v>42</v>
      </c>
      <c r="B57" s="15" t="s">
        <v>96</v>
      </c>
      <c r="C57" s="16" t="s">
        <v>97</v>
      </c>
      <c r="D57" s="17" t="s">
        <v>17</v>
      </c>
      <c r="E57" s="18" t="s">
        <v>17</v>
      </c>
      <c r="F57" s="18" t="s">
        <v>17</v>
      </c>
      <c r="G57" s="19">
        <f>VLOOKUP(B57,'[1]Brokers'!$B$9:$Z$71,7,0)</f>
        <v>0</v>
      </c>
      <c r="H57" s="19">
        <f>VLOOKUP(B57,'[1]Brokers'!$B$9:$AB$66,24,0)</f>
        <v>0</v>
      </c>
      <c r="I57" s="19">
        <f>VLOOKUP(B57,'[1]Brokers'!$B$9:$M$66,12,0)</f>
        <v>0</v>
      </c>
      <c r="J57" s="19">
        <f>VLOOKUP(B57,'[1]Brokers'!$B$9:$R$66,17,0)</f>
        <v>0</v>
      </c>
      <c r="K57" s="19">
        <f>VLOOKUP(B57,'[1]Brokers'!$B$9:$T$66,19,0)</f>
        <v>0</v>
      </c>
      <c r="L57" s="20">
        <f t="shared" si="0"/>
        <v>0</v>
      </c>
      <c r="M57" s="21">
        <f>VLOOKUP(B57,'[2]Sheet8'!$B$9:$AB$66,27,0)</f>
        <v>1156040</v>
      </c>
      <c r="N57" s="22">
        <f>M57/$M$74</f>
        <v>1.5473997138840175E-06</v>
      </c>
      <c r="O57" s="19"/>
    </row>
    <row r="58" spans="1:15" ht="15">
      <c r="A58" s="14">
        <v>43</v>
      </c>
      <c r="B58" s="15" t="s">
        <v>98</v>
      </c>
      <c r="C58" s="16" t="s">
        <v>99</v>
      </c>
      <c r="D58" s="17" t="s">
        <v>17</v>
      </c>
      <c r="E58" s="18" t="s">
        <v>17</v>
      </c>
      <c r="F58" s="18" t="s">
        <v>17</v>
      </c>
      <c r="G58" s="19">
        <f>VLOOKUP(B58,'[1]Brokers'!$B$9:$Z$71,7,0)</f>
        <v>0</v>
      </c>
      <c r="H58" s="19">
        <f>VLOOKUP(B58,'[1]Brokers'!$B$9:$AB$66,24,0)</f>
        <v>0</v>
      </c>
      <c r="I58" s="19">
        <f>VLOOKUP(B58,'[1]Brokers'!$B$9:$M$66,12,0)</f>
        <v>0</v>
      </c>
      <c r="J58" s="19">
        <f>VLOOKUP(B58,'[1]Brokers'!$B$9:$R$66,17,0)</f>
        <v>0</v>
      </c>
      <c r="K58" s="19">
        <f>VLOOKUP(B58,'[1]Brokers'!$B$9:$T$66,19,0)</f>
        <v>0</v>
      </c>
      <c r="L58" s="20">
        <f t="shared" si="0"/>
        <v>0</v>
      </c>
      <c r="M58" s="21">
        <f>VLOOKUP(B58,'[2]Sheet8'!$B$9:$AB$66,27,0)</f>
        <v>0</v>
      </c>
      <c r="N58" s="22">
        <f>M58/$M$74</f>
        <v>0</v>
      </c>
      <c r="O58" s="19"/>
    </row>
    <row r="59" spans="1:15" ht="1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VLOOKUP(B59,'[1]Brokers'!$B$9:$Z$71,7,0)</f>
        <v>0</v>
      </c>
      <c r="H59" s="19">
        <f>VLOOKUP(B59,'[1]Brokers'!$B$9:$AB$66,24,0)</f>
        <v>0</v>
      </c>
      <c r="I59" s="19">
        <f>VLOOKUP(B59,'[1]Brokers'!$B$9:$M$66,12,0)</f>
        <v>0</v>
      </c>
      <c r="J59" s="19">
        <f>VLOOKUP(B59,'[1]Brokers'!$B$9:$R$66,17,0)</f>
        <v>0</v>
      </c>
      <c r="K59" s="19">
        <f>VLOOKUP(B59,'[1]Brokers'!$B$9:$T$66,19,0)</f>
        <v>0</v>
      </c>
      <c r="L59" s="20">
        <f t="shared" si="0"/>
        <v>0</v>
      </c>
      <c r="M59" s="21">
        <f>VLOOKUP(B59,'[2]Sheet8'!$B$9:$AB$66,27,0)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104</v>
      </c>
      <c r="C60" s="16" t="s">
        <v>105</v>
      </c>
      <c r="D60" s="17" t="s">
        <v>17</v>
      </c>
      <c r="E60" s="18"/>
      <c r="F60" s="18"/>
      <c r="G60" s="19">
        <f>VLOOKUP(B60,'[1]Brokers'!$B$9:$Z$71,7,0)</f>
        <v>0</v>
      </c>
      <c r="H60" s="19">
        <f>VLOOKUP(B60,'[1]Brokers'!$B$9:$AB$66,24,0)</f>
        <v>0</v>
      </c>
      <c r="I60" s="19">
        <f>VLOOKUP(B60,'[1]Brokers'!$B$9:$M$66,12,0)</f>
        <v>0</v>
      </c>
      <c r="J60" s="19">
        <f>VLOOKUP(B60,'[1]Brokers'!$B$9:$R$66,17,0)</f>
        <v>0</v>
      </c>
      <c r="K60" s="19">
        <f>VLOOKUP(B60,'[1]Brokers'!$B$9:$T$66,19,0)</f>
        <v>0</v>
      </c>
      <c r="L60" s="20">
        <f t="shared" si="0"/>
        <v>0</v>
      </c>
      <c r="M60" s="21">
        <f>VLOOKUP(B60,'[2]Sheet8'!$B$9:$AB$66,27,0)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106</v>
      </c>
      <c r="C61" s="16" t="s">
        <v>107</v>
      </c>
      <c r="D61" s="17" t="s">
        <v>17</v>
      </c>
      <c r="E61" s="18"/>
      <c r="F61" s="18"/>
      <c r="G61" s="19">
        <f>VLOOKUP(B61,'[1]Brokers'!$B$9:$Z$71,7,0)</f>
        <v>0</v>
      </c>
      <c r="H61" s="19">
        <f>VLOOKUP(B61,'[1]Brokers'!$B$9:$AB$66,24,0)</f>
        <v>0</v>
      </c>
      <c r="I61" s="19">
        <f>VLOOKUP(B61,'[1]Brokers'!$B$9:$M$66,12,0)</f>
        <v>0</v>
      </c>
      <c r="J61" s="19">
        <f>VLOOKUP(B61,'[1]Brokers'!$B$9:$R$66,17,0)</f>
        <v>0</v>
      </c>
      <c r="K61" s="19">
        <f>VLOOKUP(B61,'[1]Brokers'!$B$9:$T$66,19,0)</f>
        <v>0</v>
      </c>
      <c r="L61" s="20">
        <f t="shared" si="0"/>
        <v>0</v>
      </c>
      <c r="M61" s="21">
        <f>VLOOKUP(B61,'[2]Sheet8'!$B$9:$AB$66,27,0)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108</v>
      </c>
      <c r="C62" s="16" t="s">
        <v>109</v>
      </c>
      <c r="D62" s="17" t="s">
        <v>17</v>
      </c>
      <c r="E62" s="18"/>
      <c r="F62" s="18"/>
      <c r="G62" s="19">
        <f>VLOOKUP(B62,'[1]Brokers'!$B$9:$Z$71,7,0)</f>
        <v>0</v>
      </c>
      <c r="H62" s="19">
        <f>VLOOKUP(B62,'[1]Brokers'!$B$9:$AB$66,24,0)</f>
        <v>0</v>
      </c>
      <c r="I62" s="19">
        <f>VLOOKUP(B62,'[1]Brokers'!$B$9:$M$66,12,0)</f>
        <v>0</v>
      </c>
      <c r="J62" s="19">
        <f>VLOOKUP(B62,'[1]Brokers'!$B$9:$R$66,17,0)</f>
        <v>0</v>
      </c>
      <c r="K62" s="19">
        <f>VLOOKUP(B62,'[1]Brokers'!$B$9:$T$66,19,0)</f>
        <v>0</v>
      </c>
      <c r="L62" s="20">
        <f t="shared" si="0"/>
        <v>0</v>
      </c>
      <c r="M62" s="21">
        <f>VLOOKUP(B62,'[2]Sheet8'!$B$9:$AB$66,27,0)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110</v>
      </c>
      <c r="C63" s="16" t="s">
        <v>111</v>
      </c>
      <c r="D63" s="17" t="s">
        <v>17</v>
      </c>
      <c r="E63" s="17" t="s">
        <v>17</v>
      </c>
      <c r="F63" s="18"/>
      <c r="G63" s="19">
        <f>VLOOKUP(B63,'[1]Brokers'!$B$9:$Z$71,7,0)</f>
        <v>0</v>
      </c>
      <c r="H63" s="19">
        <f>VLOOKUP(B63,'[1]Brokers'!$B$9:$AB$66,24,0)</f>
        <v>0</v>
      </c>
      <c r="I63" s="19">
        <f>VLOOKUP(B63,'[1]Brokers'!$B$9:$M$66,12,0)</f>
        <v>0</v>
      </c>
      <c r="J63" s="19">
        <f>VLOOKUP(B63,'[1]Brokers'!$B$9:$R$66,17,0)</f>
        <v>0</v>
      </c>
      <c r="K63" s="19">
        <f>VLOOKUP(B63,'[1]Brokers'!$B$9:$T$66,19,0)</f>
        <v>0</v>
      </c>
      <c r="L63" s="20">
        <f t="shared" si="0"/>
        <v>0</v>
      </c>
      <c r="M63" s="21">
        <f>VLOOKUP(B63,'[2]Sheet8'!$B$9:$AB$66,27,0)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112</v>
      </c>
      <c r="C64" s="16" t="s">
        <v>113</v>
      </c>
      <c r="D64" s="17" t="s">
        <v>17</v>
      </c>
      <c r="E64" s="18"/>
      <c r="F64" s="18"/>
      <c r="G64" s="19">
        <f>VLOOKUP(B64,'[1]Brokers'!$B$9:$Z$71,7,0)</f>
        <v>0</v>
      </c>
      <c r="H64" s="19">
        <f>VLOOKUP(B64,'[1]Brokers'!$B$9:$AB$66,24,0)</f>
        <v>0</v>
      </c>
      <c r="I64" s="19">
        <f>VLOOKUP(B64,'[1]Brokers'!$B$9:$M$66,12,0)</f>
        <v>0</v>
      </c>
      <c r="J64" s="19">
        <f>VLOOKUP(B64,'[1]Brokers'!$B$9:$R$66,17,0)</f>
        <v>0</v>
      </c>
      <c r="K64" s="19">
        <f>VLOOKUP(B64,'[1]Brokers'!$B$9:$T$66,19,0)</f>
        <v>0</v>
      </c>
      <c r="L64" s="20">
        <f t="shared" si="0"/>
        <v>0</v>
      </c>
      <c r="M64" s="21">
        <f>VLOOKUP(B64,'[2]Sheet8'!$B$9:$AB$66,27,0)</f>
        <v>0</v>
      </c>
      <c r="N64" s="22">
        <f>M64/$M$74</f>
        <v>0</v>
      </c>
      <c r="O64" s="19"/>
    </row>
    <row r="65" spans="1:15" ht="15">
      <c r="A65" s="14">
        <v>50</v>
      </c>
      <c r="B65" s="15" t="s">
        <v>114</v>
      </c>
      <c r="C65" s="16" t="s">
        <v>115</v>
      </c>
      <c r="D65" s="17" t="s">
        <v>17</v>
      </c>
      <c r="E65" s="18"/>
      <c r="F65" s="18"/>
      <c r="G65" s="19">
        <f>VLOOKUP(B65,'[1]Brokers'!$B$9:$Z$71,7,0)</f>
        <v>0</v>
      </c>
      <c r="H65" s="19">
        <f>VLOOKUP(B65,'[1]Brokers'!$B$9:$AB$66,24,0)</f>
        <v>0</v>
      </c>
      <c r="I65" s="19">
        <f>VLOOKUP(B65,'[1]Brokers'!$B$9:$M$66,12,0)</f>
        <v>0</v>
      </c>
      <c r="J65" s="19">
        <f>VLOOKUP(B65,'[1]Brokers'!$B$9:$R$66,17,0)</f>
        <v>0</v>
      </c>
      <c r="K65" s="19">
        <f>VLOOKUP(B65,'[1]Brokers'!$B$9:$T$66,19,0)</f>
        <v>0</v>
      </c>
      <c r="L65" s="20">
        <f t="shared" si="0"/>
        <v>0</v>
      </c>
      <c r="M65" s="21">
        <f>VLOOKUP(B65,'[2]Sheet8'!$B$9:$AB$66,27,0)</f>
        <v>0</v>
      </c>
      <c r="N65" s="22">
        <f>M65/$M$74</f>
        <v>0</v>
      </c>
      <c r="O65" s="19"/>
    </row>
    <row r="66" spans="1:15" ht="15">
      <c r="A66" s="14">
        <v>51</v>
      </c>
      <c r="B66" s="15" t="s">
        <v>116</v>
      </c>
      <c r="C66" s="16" t="s">
        <v>117</v>
      </c>
      <c r="D66" s="17" t="s">
        <v>17</v>
      </c>
      <c r="E66" s="18"/>
      <c r="F66" s="18"/>
      <c r="G66" s="19">
        <f>VLOOKUP(B66,'[1]Brokers'!$B$9:$Z$71,7,0)</f>
        <v>0</v>
      </c>
      <c r="H66" s="19">
        <f>VLOOKUP(B66,'[1]Brokers'!$B$9:$AB$66,24,0)</f>
        <v>0</v>
      </c>
      <c r="I66" s="19">
        <f>VLOOKUP(B66,'[1]Brokers'!$B$9:$M$66,12,0)</f>
        <v>0</v>
      </c>
      <c r="J66" s="19">
        <f>VLOOKUP(B66,'[1]Brokers'!$B$9:$R$66,17,0)</f>
        <v>0</v>
      </c>
      <c r="K66" s="19">
        <f>VLOOKUP(B66,'[1]Brokers'!$B$9:$T$66,19,0)</f>
        <v>0</v>
      </c>
      <c r="L66" s="20">
        <f t="shared" si="0"/>
        <v>0</v>
      </c>
      <c r="M66" s="21">
        <f>VLOOKUP(B66,'[2]Sheet8'!$B$9:$AB$66,27,0)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118</v>
      </c>
      <c r="C67" s="16" t="s">
        <v>119</v>
      </c>
      <c r="D67" s="17" t="s">
        <v>17</v>
      </c>
      <c r="E67" s="18"/>
      <c r="F67" s="18"/>
      <c r="G67" s="19">
        <f>VLOOKUP(B67,'[1]Brokers'!$B$9:$Z$71,7,0)</f>
        <v>0</v>
      </c>
      <c r="H67" s="19">
        <f>VLOOKUP(B67,'[1]Brokers'!$B$9:$AB$66,24,0)</f>
        <v>0</v>
      </c>
      <c r="I67" s="19">
        <f>VLOOKUP(B67,'[1]Brokers'!$B$9:$M$66,12,0)</f>
        <v>0</v>
      </c>
      <c r="J67" s="19">
        <f>VLOOKUP(B67,'[1]Brokers'!$B$9:$R$66,17,0)</f>
        <v>0</v>
      </c>
      <c r="K67" s="19">
        <f>VLOOKUP(B67,'[1]Brokers'!$B$9:$T$66,19,0)</f>
        <v>0</v>
      </c>
      <c r="L67" s="20">
        <f t="shared" si="0"/>
        <v>0</v>
      </c>
      <c r="M67" s="21">
        <f>VLOOKUP(B67,'[2]Sheet8'!$B$9:$AB$66,27,0)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120</v>
      </c>
      <c r="C68" s="16" t="s">
        <v>121</v>
      </c>
      <c r="D68" s="17" t="s">
        <v>17</v>
      </c>
      <c r="E68" s="18"/>
      <c r="F68" s="18"/>
      <c r="G68" s="19">
        <f>VLOOKUP(B68,'[1]Brokers'!$B$9:$Z$71,7,0)</f>
        <v>0</v>
      </c>
      <c r="H68" s="19">
        <f>VLOOKUP(B68,'[1]Brokers'!$B$9:$AB$66,24,0)</f>
        <v>0</v>
      </c>
      <c r="I68" s="19">
        <f>VLOOKUP(B68,'[1]Brokers'!$B$9:$M$66,12,0)</f>
        <v>0</v>
      </c>
      <c r="J68" s="19">
        <f>VLOOKUP(B68,'[1]Brokers'!$B$9:$R$66,17,0)</f>
        <v>0</v>
      </c>
      <c r="K68" s="19">
        <f>VLOOKUP(B68,'[1]Brokers'!$B$9:$T$66,19,0)</f>
        <v>0</v>
      </c>
      <c r="L68" s="20">
        <f t="shared" si="0"/>
        <v>0</v>
      </c>
      <c r="M68" s="21">
        <f>VLOOKUP(B68,'[2]Sheet8'!$B$9:$AB$66,27,0)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122</v>
      </c>
      <c r="C69" s="16" t="s">
        <v>123</v>
      </c>
      <c r="D69" s="17" t="s">
        <v>17</v>
      </c>
      <c r="E69" s="18"/>
      <c r="F69" s="18"/>
      <c r="G69" s="19">
        <f>VLOOKUP(B69,'[1]Brokers'!$B$9:$Z$71,7,0)</f>
        <v>0</v>
      </c>
      <c r="H69" s="19">
        <f>VLOOKUP(B69,'[1]Brokers'!$B$9:$AB$66,24,0)</f>
        <v>0</v>
      </c>
      <c r="I69" s="19">
        <f>VLOOKUP(B69,'[1]Brokers'!$B$9:$M$66,12,0)</f>
        <v>0</v>
      </c>
      <c r="J69" s="19">
        <f>VLOOKUP(B69,'[1]Brokers'!$B$9:$R$66,17,0)</f>
        <v>0</v>
      </c>
      <c r="K69" s="19">
        <f>VLOOKUP(B69,'[1]Brokers'!$B$9:$T$66,19,0)</f>
        <v>0</v>
      </c>
      <c r="L69" s="20">
        <f t="shared" si="0"/>
        <v>0</v>
      </c>
      <c r="M69" s="21">
        <f>VLOOKUP(B69,'[2]Sheet8'!$B$9:$AB$66,27,0)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124</v>
      </c>
      <c r="C70" s="16" t="s">
        <v>125</v>
      </c>
      <c r="D70" s="17"/>
      <c r="E70" s="18"/>
      <c r="F70" s="18"/>
      <c r="G70" s="19">
        <f>VLOOKUP(B70,'[1]Brokers'!$B$9:$Z$71,7,0)</f>
        <v>0</v>
      </c>
      <c r="H70" s="19">
        <f>VLOOKUP(B70,'[1]Brokers'!$B$9:$AB$66,24,0)</f>
        <v>0</v>
      </c>
      <c r="I70" s="19">
        <f>VLOOKUP(B70,'[1]Brokers'!$B$9:$M$66,12,0)</f>
        <v>0</v>
      </c>
      <c r="J70" s="19">
        <f>VLOOKUP(B70,'[1]Brokers'!$B$9:$R$66,17,0)</f>
        <v>0</v>
      </c>
      <c r="K70" s="19">
        <f>VLOOKUP(B70,'[1]Brokers'!$B$9:$T$66,19,0)</f>
        <v>0</v>
      </c>
      <c r="L70" s="20">
        <f t="shared" si="0"/>
        <v>0</v>
      </c>
      <c r="M70" s="21">
        <f>VLOOKUP(B70,'[2]Sheet8'!$B$9:$AB$66,27,0)</f>
        <v>0</v>
      </c>
      <c r="N70" s="22">
        <f>M70/$M$74</f>
        <v>0</v>
      </c>
      <c r="O70" s="19"/>
    </row>
    <row r="71" spans="1:16" ht="15">
      <c r="A71" s="14">
        <v>56</v>
      </c>
      <c r="B71" s="15" t="s">
        <v>126</v>
      </c>
      <c r="C71" s="16" t="s">
        <v>127</v>
      </c>
      <c r="D71" s="17" t="s">
        <v>17</v>
      </c>
      <c r="E71" s="18"/>
      <c r="F71" s="18"/>
      <c r="G71" s="19">
        <f>VLOOKUP(B71,'[1]Brokers'!$B$9:$Z$71,7,0)</f>
        <v>0</v>
      </c>
      <c r="H71" s="19">
        <f>VLOOKUP(B71,'[1]Brokers'!$B$9:$AB$66,24,0)</f>
        <v>0</v>
      </c>
      <c r="I71" s="19">
        <f>VLOOKUP(B71,'[1]Brokers'!$B$9:$M$66,12,0)</f>
        <v>0</v>
      </c>
      <c r="J71" s="19">
        <f>VLOOKUP(B71,'[1]Brokers'!$B$9:$R$66,17,0)</f>
        <v>0</v>
      </c>
      <c r="K71" s="19">
        <f>VLOOKUP(B71,'[1]Brokers'!$B$9:$T$66,19,0)</f>
        <v>0</v>
      </c>
      <c r="L71" s="20">
        <f t="shared" si="0"/>
        <v>0</v>
      </c>
      <c r="M71" s="21">
        <f>VLOOKUP(B71,'[2]Sheet8'!$B$9:$AB$66,27,0)</f>
        <v>0</v>
      </c>
      <c r="N71" s="22">
        <f>M71/$M$74</f>
        <v>0</v>
      </c>
      <c r="O71" s="19"/>
      <c r="P71" s="25"/>
    </row>
    <row r="72" spans="1:16" ht="15">
      <c r="A72" s="14">
        <v>57</v>
      </c>
      <c r="B72" s="15" t="s">
        <v>128</v>
      </c>
      <c r="C72" s="16" t="s">
        <v>129</v>
      </c>
      <c r="D72" s="17" t="s">
        <v>17</v>
      </c>
      <c r="E72" s="18" t="s">
        <v>17</v>
      </c>
      <c r="F72" s="18"/>
      <c r="G72" s="19">
        <f>VLOOKUP(B72,'[1]Brokers'!$B$9:$Z$71,7,0)</f>
        <v>0</v>
      </c>
      <c r="H72" s="19">
        <f>VLOOKUP(B72,'[1]Brokers'!$B$9:$AB$66,24,0)</f>
        <v>0</v>
      </c>
      <c r="I72" s="19">
        <f>VLOOKUP(B72,'[1]Brokers'!$B$9:$M$66,12,0)</f>
        <v>0</v>
      </c>
      <c r="J72" s="19">
        <f>VLOOKUP(B72,'[1]Brokers'!$B$9:$R$66,17,0)</f>
        <v>0</v>
      </c>
      <c r="K72" s="19">
        <f>VLOOKUP(B72,'[1]Brokers'!$B$9:$T$66,19,0)</f>
        <v>0</v>
      </c>
      <c r="L72" s="20">
        <f t="shared" si="0"/>
        <v>0</v>
      </c>
      <c r="M72" s="21">
        <f>VLOOKUP(B72,'[2]Sheet8'!$B$9:$AB$66,27,0)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130</v>
      </c>
      <c r="C73" s="16" t="s">
        <v>131</v>
      </c>
      <c r="D73" s="17" t="s">
        <v>17</v>
      </c>
      <c r="E73" s="18"/>
      <c r="F73" s="18" t="s">
        <v>17</v>
      </c>
      <c r="G73" s="19">
        <f>VLOOKUP(B73,'[1]Brokers'!$B$9:$Z$71,7,0)</f>
        <v>0</v>
      </c>
      <c r="H73" s="19">
        <f>VLOOKUP(B73,'[1]Brokers'!$B$9:$AB$66,24,0)</f>
        <v>0</v>
      </c>
      <c r="I73" s="19">
        <f>VLOOKUP(B73,'[1]Brokers'!$B$9:$M$66,12,0)</f>
        <v>0</v>
      </c>
      <c r="J73" s="19">
        <f>VLOOKUP(B73,'[1]Brokers'!$B$9:$R$66,17,0)</f>
        <v>0</v>
      </c>
      <c r="K73" s="19">
        <f>VLOOKUP(B73,'[1]Brokers'!$B$9:$T$66,19,0)</f>
        <v>0</v>
      </c>
      <c r="L73" s="20">
        <f t="shared" si="0"/>
        <v>0</v>
      </c>
      <c r="M73" s="21">
        <f>VLOOKUP(B73,'[2]Sheet8'!$B$9:$AB$66,27,0)</f>
        <v>0</v>
      </c>
      <c r="N73" s="22">
        <f>M73/$M$74</f>
        <v>0</v>
      </c>
      <c r="O73" s="19"/>
      <c r="P73" s="25"/>
    </row>
    <row r="74" spans="1:16" ht="16.5" thickBot="1">
      <c r="A74" s="37" t="s">
        <v>8</v>
      </c>
      <c r="B74" s="38"/>
      <c r="C74" s="39"/>
      <c r="D74" s="26">
        <f>COUNTA(D16:D73)</f>
        <v>57</v>
      </c>
      <c r="E74" s="26">
        <f>COUNTA(E16:E73)</f>
        <v>24</v>
      </c>
      <c r="F74" s="26">
        <f>COUNTA(F16:F73)</f>
        <v>14</v>
      </c>
      <c r="G74" s="27">
        <f>SUM(G16:G73)</f>
        <v>6301863628.700001</v>
      </c>
      <c r="H74" s="27">
        <f>SUM(H16:H73)</f>
        <v>19007553600</v>
      </c>
      <c r="I74" s="27">
        <f>SUM(I16:I73)</f>
        <v>0</v>
      </c>
      <c r="J74" s="27">
        <f>SUM(J16:J73)</f>
        <v>2553864680</v>
      </c>
      <c r="K74" s="27">
        <f>SUM(K16:K73)</f>
        <v>52233533591</v>
      </c>
      <c r="L74" s="27">
        <f>SUM(L16:L73)</f>
        <v>80096815499.7</v>
      </c>
      <c r="M74" s="27">
        <f>SUM(M16:M73)</f>
        <v>747085571767.56</v>
      </c>
      <c r="N74" s="32">
        <f>SUM(N16:N73)</f>
        <v>0.9999999999999996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2" t="s">
        <v>132</v>
      </c>
      <c r="C76" s="52"/>
      <c r="D76" s="52"/>
      <c r="E76" s="52"/>
      <c r="F76" s="52"/>
      <c r="H76" s="31"/>
      <c r="K76" s="29"/>
      <c r="L76" s="29"/>
      <c r="O76" s="28"/>
      <c r="P76" s="25"/>
    </row>
    <row r="77" spans="3:16" ht="27.6" customHeight="1">
      <c r="C77" s="53"/>
      <c r="D77" s="53"/>
      <c r="E77" s="53"/>
      <c r="F77" s="53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J14:J15"/>
    <mergeCell ref="K14:K15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2017-08-04T09:04:37Z</cp:lastPrinted>
  <dcterms:created xsi:type="dcterms:W3CDTF">2017-06-09T07:51:20Z</dcterms:created>
  <dcterms:modified xsi:type="dcterms:W3CDTF">2017-09-12T01:28:24Z</dcterms:modified>
  <cp:category/>
  <cp:version/>
  <cp:contentType/>
  <cp:contentStatus/>
</cp:coreProperties>
</file>