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0" windowWidth="11055" windowHeight="101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<sst xmlns="http://schemas.openxmlformats.org/spreadsheetml/2006/main" count="233" uniqueCount="130">
  <si>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</si>
  <si>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</si>
  <si>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</si>
  <si>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</si>
  <si>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</si>
  <si>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</si>
  <si>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</si>
  <si>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</si>
  <si>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</si>
  <si>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</si>
  <si>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</si>
  <si>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</si>
  <si>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</si>
  <si>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</si>
  <si>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</si>
  <si>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</si>
  <si>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</si>
  <si>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</si>
  <si>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</si>
  <si>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</si>
  <si>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</si>
  <si>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</si>
  <si>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</si>
  <si>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</si>
  <si>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</si>
  <si>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</si>
  <si>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</si>
  <si>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</si>
  <si>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</si>
  <si>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</si>
  <si>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</si>
  <si>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</si>
  <si>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</si>
  <si>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</si>
  <si>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</si>
  <si>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</si>
  <si>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</si>
  <si>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</si>
  <si>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</si>
  <si>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</si>
  <si>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</si>
  <si>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</si>
  <si>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</si>
  <si>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</si>
  <si>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</si>
  <si>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</si>
  <si>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</si>
  <si>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</si>
  <si>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</si>
  <si>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</si>
  <si>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</si>
  <si>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</si>
  <si>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</si>
  <si>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</si>
  <si>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</si>
  <si>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</si>
  <si>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</si>
  <si>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</si>
  <si>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</si>
  <si>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</si>
  <si>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</si>
  <si>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</si>
  <si>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</si>
  <si>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</si>
  <si>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</si>
  <si>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</si>
  <si>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</si>
  <si>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</si>
  <si>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</si>
  <si>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</si>
  <si>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</si>
  <si>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</si>
  <si>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</si>
  <si>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</si>
  <si>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</si>
  <si>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</si>
  <si>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</si>
  <si>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</si>
  <si>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</si>
  <si>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</si>
  <si>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</si>
  <si>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</si>
  <si>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</si>
  <si>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</si>
  <si>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</si>
  <si>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</si>
  <si>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</si>
  <si>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</si>
  <si>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</si>
  <si>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</si>
  <si>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</si>
  <si>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</si>
  <si>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</si>
  <si>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</si>
  <si>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</si>
  <si>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</si>
  <si>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</si>
  <si>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</si>
  <si>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</si>
  <si>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</si>
  <si>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</si>
  <si>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</si>
  <si>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</si>
  <si>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</si>
  <si>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</si>
  <si>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</si>
  <si>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</si>
  <si>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</si>
  <si>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</si>
  <si>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</si>
  <si>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</si>
  <si>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</si>
  <si>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</si>
  <si>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</si>
  <si>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</si>
  <si>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</si>
  <si>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</si>
  <si>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</si>
  <si>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</si>
  <si>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</si>
  <si>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</si>
  <si>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</si>
  <si>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Equity block trading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</si>
  <si>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</si>
  <si>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</si>
  <si>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</si>
  <si>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</si>
  <si>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</si>
  <si>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</si>
  <si>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As of  Aug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</si>
</sst>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9260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3271</v>
          </cell>
          <cell r="E10">
            <v>1220764</v>
          </cell>
          <cell r="F10">
            <v>41724</v>
          </cell>
          <cell r="G10">
            <v>15077356.3</v>
          </cell>
          <cell r="H10">
            <v>16298120.3</v>
          </cell>
          <cell r="M10">
            <v>0</v>
          </cell>
          <cell r="R10">
            <v>0</v>
          </cell>
          <cell r="Y10">
            <v>0</v>
          </cell>
          <cell r="Z10">
            <v>44995</v>
          </cell>
          <cell r="AA10">
            <v>16298120.3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R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596067</v>
          </cell>
          <cell r="E12">
            <v>269423828.4</v>
          </cell>
          <cell r="F12">
            <v>55030</v>
          </cell>
          <cell r="G12">
            <v>24823431.5</v>
          </cell>
          <cell r="H12">
            <v>294247259.9</v>
          </cell>
          <cell r="M12">
            <v>0</v>
          </cell>
          <cell r="N12">
            <v>20</v>
          </cell>
          <cell r="O12">
            <v>2000000</v>
          </cell>
          <cell r="P12">
            <v>308</v>
          </cell>
          <cell r="Q12">
            <v>30832340</v>
          </cell>
          <cell r="R12">
            <v>32832340</v>
          </cell>
          <cell r="S12">
            <v>11676</v>
          </cell>
          <cell r="T12">
            <v>1099517370</v>
          </cell>
          <cell r="W12">
            <v>1655</v>
          </cell>
          <cell r="X12">
            <v>155941100</v>
          </cell>
          <cell r="Y12">
            <v>155941100</v>
          </cell>
          <cell r="Z12">
            <v>664756</v>
          </cell>
          <cell r="AA12">
            <v>1582538069.9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1259124</v>
          </cell>
          <cell r="E16">
            <v>1687129294.12</v>
          </cell>
          <cell r="F16">
            <v>1390198</v>
          </cell>
          <cell r="G16">
            <v>1939111896.15</v>
          </cell>
          <cell r="H16">
            <v>3626241190.27</v>
          </cell>
          <cell r="M16">
            <v>0</v>
          </cell>
          <cell r="R16">
            <v>0</v>
          </cell>
          <cell r="S16">
            <v>219163</v>
          </cell>
          <cell r="T16">
            <v>20489101710</v>
          </cell>
          <cell r="U16">
            <v>264</v>
          </cell>
          <cell r="V16">
            <v>24700080</v>
          </cell>
          <cell r="W16">
            <v>55</v>
          </cell>
          <cell r="X16">
            <v>5348780</v>
          </cell>
          <cell r="Y16">
            <v>30048860</v>
          </cell>
          <cell r="Z16">
            <v>2868804</v>
          </cell>
          <cell r="AA16">
            <v>24145391760.27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42866</v>
          </cell>
          <cell r="E19">
            <v>27505455</v>
          </cell>
          <cell r="F19">
            <v>98388</v>
          </cell>
          <cell r="G19">
            <v>58094942</v>
          </cell>
          <cell r="H19">
            <v>85600397</v>
          </cell>
          <cell r="M19">
            <v>0</v>
          </cell>
          <cell r="R19">
            <v>0</v>
          </cell>
          <cell r="Y19">
            <v>0</v>
          </cell>
          <cell r="Z19">
            <v>141254</v>
          </cell>
          <cell r="AA19">
            <v>85600397</v>
          </cell>
        </row>
        <row r="20">
          <cell r="B20" t="str">
            <v>BSK</v>
          </cell>
          <cell r="C20" t="str">
            <v>BLUE SKY</v>
          </cell>
          <cell r="D20">
            <v>4735</v>
          </cell>
          <cell r="E20">
            <v>4193555</v>
          </cell>
          <cell r="F20">
            <v>18</v>
          </cell>
          <cell r="G20">
            <v>396000</v>
          </cell>
          <cell r="H20">
            <v>4589555</v>
          </cell>
          <cell r="M20">
            <v>0</v>
          </cell>
          <cell r="R20">
            <v>0</v>
          </cell>
          <cell r="Y20">
            <v>0</v>
          </cell>
          <cell r="Z20">
            <v>4753</v>
          </cell>
          <cell r="AA20">
            <v>4589555</v>
          </cell>
        </row>
        <row r="21">
          <cell r="B21" t="str">
            <v>BULG</v>
          </cell>
          <cell r="C21" t="str">
            <v>Булган брокер ХХК</v>
          </cell>
          <cell r="D21">
            <v>1096</v>
          </cell>
          <cell r="E21">
            <v>1323450</v>
          </cell>
          <cell r="F21">
            <v>1100</v>
          </cell>
          <cell r="G21">
            <v>4830390</v>
          </cell>
          <cell r="H21">
            <v>6153840</v>
          </cell>
          <cell r="M21">
            <v>0</v>
          </cell>
          <cell r="R21">
            <v>0</v>
          </cell>
          <cell r="Y21">
            <v>0</v>
          </cell>
          <cell r="Z21">
            <v>2196</v>
          </cell>
          <cell r="AA21">
            <v>6153840</v>
          </cell>
        </row>
        <row r="22">
          <cell r="B22" t="str">
            <v>BUMB</v>
          </cell>
          <cell r="C22" t="str">
            <v>Бумбат-Алтай ХХК</v>
          </cell>
          <cell r="D22">
            <v>279845</v>
          </cell>
          <cell r="E22">
            <v>184503302.1</v>
          </cell>
          <cell r="F22">
            <v>154903</v>
          </cell>
          <cell r="G22">
            <v>107067178.5</v>
          </cell>
          <cell r="H22">
            <v>291570480.6</v>
          </cell>
          <cell r="M22">
            <v>0</v>
          </cell>
          <cell r="R22">
            <v>0</v>
          </cell>
          <cell r="Y22">
            <v>0</v>
          </cell>
          <cell r="Z22">
            <v>434748</v>
          </cell>
          <cell r="AA22">
            <v>291570480.6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721</v>
          </cell>
          <cell r="E23">
            <v>6425700</v>
          </cell>
          <cell r="F23">
            <v>6678</v>
          </cell>
          <cell r="G23">
            <v>45380700</v>
          </cell>
          <cell r="H23">
            <v>51806400</v>
          </cell>
          <cell r="M23">
            <v>0</v>
          </cell>
          <cell r="R23">
            <v>0</v>
          </cell>
          <cell r="S23">
            <v>149271</v>
          </cell>
          <cell r="T23">
            <v>14378291871</v>
          </cell>
          <cell r="U23">
            <v>35159</v>
          </cell>
          <cell r="V23">
            <v>3557711890</v>
          </cell>
          <cell r="W23">
            <v>35159</v>
          </cell>
          <cell r="X23">
            <v>3557711890</v>
          </cell>
          <cell r="Y23">
            <v>7115423780</v>
          </cell>
          <cell r="Z23">
            <v>226988</v>
          </cell>
          <cell r="AA23">
            <v>21545522051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0</v>
          </cell>
          <cell r="E26">
            <v>0</v>
          </cell>
          <cell r="F26">
            <v>789</v>
          </cell>
          <cell r="G26">
            <v>4939800</v>
          </cell>
          <cell r="H26">
            <v>4939800</v>
          </cell>
          <cell r="M26">
            <v>0</v>
          </cell>
          <cell r="R26">
            <v>0</v>
          </cell>
          <cell r="Y26">
            <v>0</v>
          </cell>
          <cell r="Z26">
            <v>789</v>
          </cell>
          <cell r="AA26">
            <v>4939800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4195</v>
          </cell>
          <cell r="E28">
            <v>7764595.04</v>
          </cell>
          <cell r="F28">
            <v>13817</v>
          </cell>
          <cell r="G28">
            <v>10285465.54</v>
          </cell>
          <cell r="H28">
            <v>18050060.58</v>
          </cell>
          <cell r="M28">
            <v>0</v>
          </cell>
          <cell r="R28">
            <v>0</v>
          </cell>
          <cell r="Y28">
            <v>0</v>
          </cell>
          <cell r="Z28">
            <v>18012</v>
          </cell>
          <cell r="AA28">
            <v>18050060.58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7497</v>
          </cell>
          <cell r="E29">
            <v>4684277</v>
          </cell>
          <cell r="F29">
            <v>5866</v>
          </cell>
          <cell r="G29">
            <v>3836086</v>
          </cell>
          <cell r="H29">
            <v>8520363</v>
          </cell>
          <cell r="M29">
            <v>0</v>
          </cell>
          <cell r="R29">
            <v>0</v>
          </cell>
          <cell r="Y29">
            <v>0</v>
          </cell>
          <cell r="Z29">
            <v>13363</v>
          </cell>
          <cell r="AA29">
            <v>8520363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11257</v>
          </cell>
          <cell r="E33">
            <v>3052760</v>
          </cell>
          <cell r="F33">
            <v>635</v>
          </cell>
          <cell r="G33">
            <v>4028900</v>
          </cell>
          <cell r="H33">
            <v>7081660</v>
          </cell>
          <cell r="M33">
            <v>0</v>
          </cell>
          <cell r="R33">
            <v>0</v>
          </cell>
          <cell r="Y33">
            <v>0</v>
          </cell>
          <cell r="Z33">
            <v>11892</v>
          </cell>
          <cell r="AA33">
            <v>7081660</v>
          </cell>
        </row>
        <row r="34">
          <cell r="B34" t="str">
            <v>GAUL</v>
          </cell>
          <cell r="C34" t="str">
            <v>Гаүли ХХК</v>
          </cell>
          <cell r="D34">
            <v>101692</v>
          </cell>
          <cell r="E34">
            <v>33594636.7</v>
          </cell>
          <cell r="F34">
            <v>28374</v>
          </cell>
          <cell r="G34">
            <v>28079282</v>
          </cell>
          <cell r="H34">
            <v>61673918.7</v>
          </cell>
          <cell r="M34">
            <v>0</v>
          </cell>
          <cell r="R34">
            <v>0</v>
          </cell>
          <cell r="S34">
            <v>10472</v>
          </cell>
          <cell r="T34">
            <v>1028387342</v>
          </cell>
          <cell r="Y34">
            <v>0</v>
          </cell>
          <cell r="Z34">
            <v>140538</v>
          </cell>
          <cell r="AA34">
            <v>1090061260.7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50</v>
          </cell>
          <cell r="G35">
            <v>19250</v>
          </cell>
          <cell r="H35">
            <v>19250</v>
          </cell>
          <cell r="M35">
            <v>0</v>
          </cell>
          <cell r="R35">
            <v>0</v>
          </cell>
          <cell r="Y35">
            <v>0</v>
          </cell>
          <cell r="Z35">
            <v>50</v>
          </cell>
          <cell r="AA35">
            <v>19250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525765</v>
          </cell>
          <cell r="E37">
            <v>185899198.66</v>
          </cell>
          <cell r="F37">
            <v>922873</v>
          </cell>
          <cell r="G37">
            <v>383762478.45</v>
          </cell>
          <cell r="H37">
            <v>569661677.11</v>
          </cell>
          <cell r="M37">
            <v>0</v>
          </cell>
          <cell r="N37">
            <v>8750</v>
          </cell>
          <cell r="O37">
            <v>875032340</v>
          </cell>
          <cell r="P37">
            <v>7500</v>
          </cell>
          <cell r="Q37">
            <v>750000000</v>
          </cell>
          <cell r="R37">
            <v>1625032340</v>
          </cell>
          <cell r="S37">
            <v>54346</v>
          </cell>
          <cell r="T37">
            <v>5275901650</v>
          </cell>
          <cell r="U37">
            <v>1769</v>
          </cell>
          <cell r="V37">
            <v>166829180</v>
          </cell>
          <cell r="W37">
            <v>344</v>
          </cell>
          <cell r="X37">
            <v>32282680</v>
          </cell>
          <cell r="Y37">
            <v>199111860</v>
          </cell>
          <cell r="Z37">
            <v>1521347</v>
          </cell>
          <cell r="AA37">
            <v>7669707527.11</v>
          </cell>
        </row>
        <row r="38">
          <cell r="B38" t="str">
            <v>GNDX</v>
          </cell>
          <cell r="C38" t="str">
            <v>Гендекс ХХК</v>
          </cell>
          <cell r="D38">
            <v>200</v>
          </cell>
          <cell r="E38">
            <v>90590</v>
          </cell>
          <cell r="F38">
            <v>0</v>
          </cell>
          <cell r="G38">
            <v>0</v>
          </cell>
          <cell r="H38">
            <v>90590</v>
          </cell>
          <cell r="M38">
            <v>0</v>
          </cell>
          <cell r="R38">
            <v>0</v>
          </cell>
          <cell r="Y38">
            <v>0</v>
          </cell>
          <cell r="Z38">
            <v>200</v>
          </cell>
          <cell r="AA38">
            <v>90590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2722</v>
          </cell>
          <cell r="E42">
            <v>15282200</v>
          </cell>
          <cell r="F42">
            <v>2911</v>
          </cell>
          <cell r="G42">
            <v>20391560</v>
          </cell>
          <cell r="H42">
            <v>35673760</v>
          </cell>
          <cell r="M42">
            <v>0</v>
          </cell>
          <cell r="R42">
            <v>0</v>
          </cell>
          <cell r="Y42">
            <v>0</v>
          </cell>
          <cell r="Z42">
            <v>5633</v>
          </cell>
          <cell r="AA42">
            <v>35673760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534</v>
          </cell>
          <cell r="G43">
            <v>2151930</v>
          </cell>
          <cell r="H43">
            <v>2151930</v>
          </cell>
          <cell r="M43">
            <v>0</v>
          </cell>
          <cell r="R43">
            <v>0</v>
          </cell>
          <cell r="Y43">
            <v>0</v>
          </cell>
          <cell r="Z43">
            <v>534</v>
          </cell>
          <cell r="AA43">
            <v>2151930</v>
          </cell>
        </row>
        <row r="44">
          <cell r="B44" t="str">
            <v>MIBG</v>
          </cell>
          <cell r="C44" t="str">
            <v>Эм Ай Би Жи ХХК</v>
          </cell>
          <cell r="D44">
            <v>93151</v>
          </cell>
          <cell r="E44">
            <v>18201060</v>
          </cell>
          <cell r="F44">
            <v>125358</v>
          </cell>
          <cell r="G44">
            <v>22099916</v>
          </cell>
          <cell r="H44">
            <v>40300976</v>
          </cell>
          <cell r="M44">
            <v>0</v>
          </cell>
          <cell r="R44">
            <v>0</v>
          </cell>
          <cell r="S44">
            <v>1588</v>
          </cell>
          <cell r="T44">
            <v>154620384</v>
          </cell>
          <cell r="Y44">
            <v>0</v>
          </cell>
          <cell r="Z44">
            <v>220097</v>
          </cell>
          <cell r="AA44">
            <v>194921360</v>
          </cell>
        </row>
        <row r="45">
          <cell r="B45" t="str">
            <v>MICC</v>
          </cell>
          <cell r="C45" t="str">
            <v>Эм Ай Си Си ХХК</v>
          </cell>
          <cell r="D45">
            <v>51623</v>
          </cell>
          <cell r="E45">
            <v>77771130</v>
          </cell>
          <cell r="F45">
            <v>900</v>
          </cell>
          <cell r="G45">
            <v>432000</v>
          </cell>
          <cell r="H45">
            <v>78203130</v>
          </cell>
          <cell r="M45">
            <v>0</v>
          </cell>
          <cell r="R45">
            <v>0</v>
          </cell>
          <cell r="Y45">
            <v>0</v>
          </cell>
          <cell r="Z45">
            <v>52523</v>
          </cell>
          <cell r="AA45">
            <v>78203130</v>
          </cell>
        </row>
        <row r="46">
          <cell r="B46" t="str">
            <v>MNET</v>
          </cell>
          <cell r="C46" t="str">
            <v>Ард секюритиз ХХК</v>
          </cell>
          <cell r="D46">
            <v>79520</v>
          </cell>
          <cell r="E46">
            <v>51973680.93</v>
          </cell>
          <cell r="F46">
            <v>33101</v>
          </cell>
          <cell r="G46">
            <v>12053255.5</v>
          </cell>
          <cell r="H46">
            <v>64026936.43</v>
          </cell>
          <cell r="M46">
            <v>0</v>
          </cell>
          <cell r="R46">
            <v>0</v>
          </cell>
          <cell r="S46">
            <v>9324</v>
          </cell>
          <cell r="T46">
            <v>913006048</v>
          </cell>
          <cell r="Y46">
            <v>0</v>
          </cell>
          <cell r="Z46">
            <v>121945</v>
          </cell>
          <cell r="AA46">
            <v>977032984.43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670</v>
          </cell>
          <cell r="E47">
            <v>1689880</v>
          </cell>
          <cell r="F47">
            <v>17929</v>
          </cell>
          <cell r="G47">
            <v>343267</v>
          </cell>
          <cell r="H47">
            <v>2033147</v>
          </cell>
          <cell r="M47">
            <v>0</v>
          </cell>
          <cell r="R47">
            <v>0</v>
          </cell>
          <cell r="Y47">
            <v>0</v>
          </cell>
          <cell r="Z47">
            <v>18599</v>
          </cell>
          <cell r="AA47">
            <v>2033147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43177</v>
          </cell>
          <cell r="E49">
            <v>25162237</v>
          </cell>
          <cell r="F49">
            <v>44142</v>
          </cell>
          <cell r="G49">
            <v>31694009</v>
          </cell>
          <cell r="H49">
            <v>56856246</v>
          </cell>
          <cell r="M49">
            <v>0</v>
          </cell>
          <cell r="R49">
            <v>0</v>
          </cell>
          <cell r="S49">
            <v>487</v>
          </cell>
          <cell r="T49">
            <v>43572377</v>
          </cell>
          <cell r="Y49">
            <v>0</v>
          </cell>
          <cell r="Z49">
            <v>87806</v>
          </cell>
          <cell r="AA49">
            <v>100428623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219956</v>
          </cell>
          <cell r="E51">
            <v>185078117.7</v>
          </cell>
          <cell r="F51">
            <v>10437</v>
          </cell>
          <cell r="G51">
            <v>8505600</v>
          </cell>
          <cell r="H51">
            <v>193583717.7</v>
          </cell>
          <cell r="M51">
            <v>0</v>
          </cell>
          <cell r="N51">
            <v>3984</v>
          </cell>
          <cell r="O51">
            <v>398400000</v>
          </cell>
          <cell r="P51">
            <v>4959</v>
          </cell>
          <cell r="Q51">
            <v>495900000</v>
          </cell>
          <cell r="R51">
            <v>894300000</v>
          </cell>
          <cell r="S51">
            <v>79802</v>
          </cell>
          <cell r="T51">
            <v>7774663820</v>
          </cell>
          <cell r="U51">
            <v>58775</v>
          </cell>
          <cell r="V51">
            <v>5681236060</v>
          </cell>
          <cell r="W51">
            <v>58775</v>
          </cell>
          <cell r="X51">
            <v>5681236060</v>
          </cell>
          <cell r="Y51">
            <v>11362472120</v>
          </cell>
          <cell r="Z51">
            <v>436688</v>
          </cell>
          <cell r="AA51">
            <v>20225019657.7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R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10137</v>
          </cell>
          <cell r="E54">
            <v>3610030</v>
          </cell>
          <cell r="F54">
            <v>101715</v>
          </cell>
          <cell r="G54">
            <v>42795293</v>
          </cell>
          <cell r="H54">
            <v>46405323</v>
          </cell>
          <cell r="M54">
            <v>0</v>
          </cell>
          <cell r="R54">
            <v>0</v>
          </cell>
          <cell r="Y54">
            <v>0</v>
          </cell>
          <cell r="Z54">
            <v>111852</v>
          </cell>
          <cell r="AA54">
            <v>46405323</v>
          </cell>
        </row>
        <row r="55">
          <cell r="B55" t="str">
            <v>SECP</v>
          </cell>
          <cell r="C55" t="str">
            <v>СИКАП</v>
          </cell>
          <cell r="D55">
            <v>129</v>
          </cell>
          <cell r="E55">
            <v>50052</v>
          </cell>
          <cell r="F55">
            <v>9716</v>
          </cell>
          <cell r="G55">
            <v>3741760</v>
          </cell>
          <cell r="H55">
            <v>3791812</v>
          </cell>
          <cell r="M55">
            <v>0</v>
          </cell>
          <cell r="R55">
            <v>0</v>
          </cell>
          <cell r="S55">
            <v>157</v>
          </cell>
          <cell r="T55">
            <v>14761454</v>
          </cell>
          <cell r="Y55">
            <v>0</v>
          </cell>
          <cell r="Z55">
            <v>10002</v>
          </cell>
          <cell r="AA55">
            <v>18553266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167828</v>
          </cell>
          <cell r="E57">
            <v>174188750.62</v>
          </cell>
          <cell r="F57">
            <v>363873</v>
          </cell>
          <cell r="G57">
            <v>140098693.8</v>
          </cell>
          <cell r="H57">
            <v>314287444.42</v>
          </cell>
          <cell r="M57">
            <v>0</v>
          </cell>
          <cell r="N57">
            <v>15</v>
          </cell>
          <cell r="O57">
            <v>1500000</v>
          </cell>
          <cell r="R57">
            <v>1500000</v>
          </cell>
          <cell r="S57">
            <v>7131</v>
          </cell>
          <cell r="T57">
            <v>693397352</v>
          </cell>
          <cell r="U57">
            <v>773</v>
          </cell>
          <cell r="V57">
            <v>73299590</v>
          </cell>
          <cell r="W57">
            <v>752</v>
          </cell>
          <cell r="X57">
            <v>71256290</v>
          </cell>
          <cell r="Y57">
            <v>144555880</v>
          </cell>
          <cell r="Z57">
            <v>540372</v>
          </cell>
          <cell r="AA57">
            <v>1153740676.42</v>
          </cell>
        </row>
        <row r="58">
          <cell r="B58" t="str">
            <v>TABO</v>
          </cell>
          <cell r="C58" t="str">
            <v>Таван богд ХХК</v>
          </cell>
          <cell r="D58">
            <v>1090</v>
          </cell>
          <cell r="E58">
            <v>10851600</v>
          </cell>
          <cell r="F58">
            <v>2739</v>
          </cell>
          <cell r="G58">
            <v>37676055</v>
          </cell>
          <cell r="H58">
            <v>48527655</v>
          </cell>
          <cell r="M58">
            <v>0</v>
          </cell>
          <cell r="R58">
            <v>0</v>
          </cell>
          <cell r="Y58">
            <v>0</v>
          </cell>
          <cell r="Z58">
            <v>3829</v>
          </cell>
          <cell r="AA58">
            <v>48527655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9101</v>
          </cell>
          <cell r="E59">
            <v>20910490.15</v>
          </cell>
          <cell r="F59">
            <v>19312</v>
          </cell>
          <cell r="G59">
            <v>42208550.15</v>
          </cell>
          <cell r="H59">
            <v>63119040.3</v>
          </cell>
          <cell r="M59">
            <v>0</v>
          </cell>
          <cell r="R59">
            <v>0</v>
          </cell>
          <cell r="Y59">
            <v>0</v>
          </cell>
          <cell r="Z59">
            <v>28413</v>
          </cell>
          <cell r="AA59">
            <v>63119040.3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220686</v>
          </cell>
          <cell r="E60">
            <v>123651731.3</v>
          </cell>
          <cell r="F60">
            <v>181668</v>
          </cell>
          <cell r="G60">
            <v>93756639.46</v>
          </cell>
          <cell r="H60">
            <v>217408370.76</v>
          </cell>
          <cell r="M60">
            <v>0</v>
          </cell>
          <cell r="P60">
            <v>2</v>
          </cell>
          <cell r="Q60">
            <v>200000</v>
          </cell>
          <cell r="R60">
            <v>200000</v>
          </cell>
          <cell r="S60">
            <v>3054</v>
          </cell>
          <cell r="T60">
            <v>292354341</v>
          </cell>
          <cell r="Y60">
            <v>0</v>
          </cell>
          <cell r="Z60">
            <v>405410</v>
          </cell>
          <cell r="AA60">
            <v>509962711.76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6674</v>
          </cell>
          <cell r="E61">
            <v>991063.6</v>
          </cell>
          <cell r="F61">
            <v>2560</v>
          </cell>
          <cell r="G61">
            <v>1995000</v>
          </cell>
          <cell r="H61">
            <v>2986063.6</v>
          </cell>
          <cell r="M61">
            <v>0</v>
          </cell>
          <cell r="R61">
            <v>0</v>
          </cell>
          <cell r="S61">
            <v>246</v>
          </cell>
          <cell r="T61">
            <v>23957872</v>
          </cell>
          <cell r="Y61">
            <v>0</v>
          </cell>
          <cell r="Z61">
            <v>9480</v>
          </cell>
          <cell r="AA61">
            <v>26943935.6</v>
          </cell>
        </row>
        <row r="62">
          <cell r="B62" t="str">
            <v>TTOL</v>
          </cell>
          <cell r="C62" t="str">
            <v>Тэсо Инвестмент</v>
          </cell>
          <cell r="D62">
            <v>31588</v>
          </cell>
          <cell r="E62">
            <v>17136262.03</v>
          </cell>
          <cell r="F62">
            <v>110465</v>
          </cell>
          <cell r="G62">
            <v>35079077</v>
          </cell>
          <cell r="H62">
            <v>52215339.03</v>
          </cell>
          <cell r="M62">
            <v>0</v>
          </cell>
          <cell r="R62">
            <v>0</v>
          </cell>
          <cell r="Y62">
            <v>0</v>
          </cell>
          <cell r="Z62">
            <v>142053</v>
          </cell>
          <cell r="AA62">
            <v>52215339.03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200</v>
          </cell>
          <cell r="E63">
            <v>127934</v>
          </cell>
          <cell r="F63">
            <v>825</v>
          </cell>
          <cell r="G63">
            <v>3843607</v>
          </cell>
          <cell r="H63">
            <v>3971541</v>
          </cell>
          <cell r="M63">
            <v>0</v>
          </cell>
          <cell r="R63">
            <v>0</v>
          </cell>
          <cell r="Y63">
            <v>0</v>
          </cell>
          <cell r="Z63">
            <v>1025</v>
          </cell>
          <cell r="AA63">
            <v>3971541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5386</v>
          </cell>
          <cell r="E66">
            <v>7444189</v>
          </cell>
          <cell r="F66">
            <v>33341</v>
          </cell>
          <cell r="G66">
            <v>22332445</v>
          </cell>
          <cell r="H66">
            <v>29776634</v>
          </cell>
          <cell r="M66">
            <v>0</v>
          </cell>
          <cell r="R66">
            <v>0</v>
          </cell>
          <cell r="S66">
            <v>520</v>
          </cell>
          <cell r="T66">
            <v>52000000</v>
          </cell>
          <cell r="Y66">
            <v>0</v>
          </cell>
          <cell r="Z66">
            <v>39247</v>
          </cell>
          <cell r="AA66">
            <v>81776634</v>
          </cell>
        </row>
        <row r="67">
          <cell r="B67" t="str">
            <v>нийт</v>
          </cell>
          <cell r="D67">
            <v>3781969</v>
          </cell>
          <cell r="E67">
            <v>3150931814.3499994</v>
          </cell>
          <cell r="F67">
            <v>3781969</v>
          </cell>
          <cell r="G67">
            <v>3150931814.35</v>
          </cell>
          <cell r="H67">
            <v>6301863628.7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12769</v>
          </cell>
          <cell r="O67">
            <v>1276932340</v>
          </cell>
          <cell r="P67">
            <v>12769</v>
          </cell>
          <cell r="Q67">
            <v>1276932340</v>
          </cell>
          <cell r="R67">
            <v>2553864680</v>
          </cell>
          <cell r="S67">
            <v>547237</v>
          </cell>
          <cell r="T67">
            <v>52233533591</v>
          </cell>
          <cell r="U67">
            <v>96740</v>
          </cell>
          <cell r="V67">
            <v>9503776800</v>
          </cell>
          <cell r="W67">
            <v>96740</v>
          </cell>
          <cell r="X67">
            <v>9503776800</v>
          </cell>
          <cell r="Y67">
            <v>19007553600</v>
          </cell>
          <cell r="Z67">
            <v>8330193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3271</v>
          </cell>
          <cell r="E10">
            <v>1220764</v>
          </cell>
          <cell r="F10">
            <v>41724</v>
          </cell>
          <cell r="G10">
            <v>15077356.3</v>
          </cell>
          <cell r="H10">
            <v>16298120.3</v>
          </cell>
          <cell r="M10">
            <v>0</v>
          </cell>
          <cell r="R10">
            <v>0</v>
          </cell>
          <cell r="Y10">
            <v>0</v>
          </cell>
          <cell r="Z10">
            <v>44995</v>
          </cell>
          <cell r="AA10">
            <v>16298120.3</v>
          </cell>
          <cell r="AB10">
            <v>289579918.21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R11">
            <v>0</v>
          </cell>
          <cell r="Y11">
            <v>0</v>
          </cell>
          <cell r="Z11">
            <v>0</v>
          </cell>
          <cell r="AA11">
            <v>0</v>
          </cell>
          <cell r="AB11">
            <v>975526457.02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596067</v>
          </cell>
          <cell r="E12">
            <v>269423828.4</v>
          </cell>
          <cell r="F12">
            <v>55030</v>
          </cell>
          <cell r="G12">
            <v>24823431.5</v>
          </cell>
          <cell r="H12">
            <v>294247259.9</v>
          </cell>
          <cell r="M12">
            <v>0</v>
          </cell>
          <cell r="N12">
            <v>20</v>
          </cell>
          <cell r="O12">
            <v>2000000</v>
          </cell>
          <cell r="P12">
            <v>308</v>
          </cell>
          <cell r="Q12">
            <v>30832340</v>
          </cell>
          <cell r="R12">
            <v>32832340</v>
          </cell>
          <cell r="S12">
            <v>11676</v>
          </cell>
          <cell r="T12">
            <v>1099517370</v>
          </cell>
          <cell r="W12">
            <v>1655</v>
          </cell>
          <cell r="X12">
            <v>155941100</v>
          </cell>
          <cell r="Y12">
            <v>155941100</v>
          </cell>
          <cell r="Z12">
            <v>664756</v>
          </cell>
          <cell r="AA12">
            <v>1582538069.9</v>
          </cell>
          <cell r="AB12">
            <v>25638368124.129997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Y13">
            <v>0</v>
          </cell>
          <cell r="Z13">
            <v>0</v>
          </cell>
          <cell r="AA13">
            <v>0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1259124</v>
          </cell>
          <cell r="E16">
            <v>1687129294.12</v>
          </cell>
          <cell r="F16">
            <v>1390198</v>
          </cell>
          <cell r="G16">
            <v>1939111896.15</v>
          </cell>
          <cell r="H16">
            <v>3626241190.27</v>
          </cell>
          <cell r="M16">
            <v>0</v>
          </cell>
          <cell r="R16">
            <v>0</v>
          </cell>
          <cell r="S16">
            <v>219163</v>
          </cell>
          <cell r="T16">
            <v>20489101710</v>
          </cell>
          <cell r="U16">
            <v>264</v>
          </cell>
          <cell r="V16">
            <v>24700080</v>
          </cell>
          <cell r="W16">
            <v>55</v>
          </cell>
          <cell r="X16">
            <v>5348780</v>
          </cell>
          <cell r="Y16">
            <v>30048860</v>
          </cell>
          <cell r="Z16">
            <v>2868804</v>
          </cell>
          <cell r="AA16">
            <v>24145391760.27</v>
          </cell>
          <cell r="AB16">
            <v>197356884603.41586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  <cell r="AB18">
            <v>123942326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42866</v>
          </cell>
          <cell r="E19">
            <v>27505455</v>
          </cell>
          <cell r="F19">
            <v>98388</v>
          </cell>
          <cell r="G19">
            <v>58094942</v>
          </cell>
          <cell r="H19">
            <v>85600397</v>
          </cell>
          <cell r="M19">
            <v>0</v>
          </cell>
          <cell r="R19">
            <v>0</v>
          </cell>
          <cell r="Y19">
            <v>0</v>
          </cell>
          <cell r="Z19">
            <v>141254</v>
          </cell>
          <cell r="AA19">
            <v>85600397</v>
          </cell>
          <cell r="AB19">
            <v>554842263.2</v>
          </cell>
        </row>
        <row r="20">
          <cell r="B20" t="str">
            <v>BSK</v>
          </cell>
          <cell r="C20" t="str">
            <v>BLUE SKY</v>
          </cell>
          <cell r="D20">
            <v>4735</v>
          </cell>
          <cell r="E20">
            <v>4193555</v>
          </cell>
          <cell r="F20">
            <v>18</v>
          </cell>
          <cell r="G20">
            <v>396000</v>
          </cell>
          <cell r="H20">
            <v>4589555</v>
          </cell>
          <cell r="M20">
            <v>0</v>
          </cell>
          <cell r="R20">
            <v>0</v>
          </cell>
          <cell r="Y20">
            <v>0</v>
          </cell>
          <cell r="Z20">
            <v>4753</v>
          </cell>
          <cell r="AA20">
            <v>4589555</v>
          </cell>
          <cell r="AB20">
            <v>8767580</v>
          </cell>
        </row>
        <row r="21">
          <cell r="B21" t="str">
            <v>BULG</v>
          </cell>
          <cell r="C21" t="str">
            <v>Булган брокер ХХК</v>
          </cell>
          <cell r="D21">
            <v>1096</v>
          </cell>
          <cell r="E21">
            <v>1323450</v>
          </cell>
          <cell r="F21">
            <v>1100</v>
          </cell>
          <cell r="G21">
            <v>4830390</v>
          </cell>
          <cell r="H21">
            <v>6153840</v>
          </cell>
          <cell r="M21">
            <v>0</v>
          </cell>
          <cell r="R21">
            <v>0</v>
          </cell>
          <cell r="Y21">
            <v>0</v>
          </cell>
          <cell r="Z21">
            <v>2196</v>
          </cell>
          <cell r="AA21">
            <v>6153840</v>
          </cell>
          <cell r="AB21">
            <v>418554030</v>
          </cell>
        </row>
        <row r="22">
          <cell r="B22" t="str">
            <v>BUMB</v>
          </cell>
          <cell r="C22" t="str">
            <v>Бумбат-Алтай ХХК</v>
          </cell>
          <cell r="D22">
            <v>279845</v>
          </cell>
          <cell r="E22">
            <v>184503302.1</v>
          </cell>
          <cell r="F22">
            <v>154903</v>
          </cell>
          <cell r="G22">
            <v>107067178.5</v>
          </cell>
          <cell r="H22">
            <v>291570480.6</v>
          </cell>
          <cell r="M22">
            <v>0</v>
          </cell>
          <cell r="R22">
            <v>0</v>
          </cell>
          <cell r="Y22">
            <v>0</v>
          </cell>
          <cell r="Z22">
            <v>434748</v>
          </cell>
          <cell r="AA22">
            <v>291570480.6</v>
          </cell>
          <cell r="AB22">
            <v>1259268630.1599998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721</v>
          </cell>
          <cell r="E23">
            <v>6425700</v>
          </cell>
          <cell r="F23">
            <v>6678</v>
          </cell>
          <cell r="G23">
            <v>45380700</v>
          </cell>
          <cell r="H23">
            <v>51806400</v>
          </cell>
          <cell r="M23">
            <v>0</v>
          </cell>
          <cell r="R23">
            <v>0</v>
          </cell>
          <cell r="S23">
            <v>149271</v>
          </cell>
          <cell r="T23">
            <v>14378291871</v>
          </cell>
          <cell r="U23">
            <v>35159</v>
          </cell>
          <cell r="V23">
            <v>3557711890</v>
          </cell>
          <cell r="W23">
            <v>35159</v>
          </cell>
          <cell r="X23">
            <v>3557711890</v>
          </cell>
          <cell r="Y23">
            <v>7115423780</v>
          </cell>
          <cell r="Z23">
            <v>226988</v>
          </cell>
          <cell r="AA23">
            <v>21545522051</v>
          </cell>
          <cell r="AB23">
            <v>154214414381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0</v>
          </cell>
          <cell r="E26">
            <v>0</v>
          </cell>
          <cell r="F26">
            <v>789</v>
          </cell>
          <cell r="G26">
            <v>4939800</v>
          </cell>
          <cell r="H26">
            <v>4939800</v>
          </cell>
          <cell r="M26">
            <v>0</v>
          </cell>
          <cell r="R26">
            <v>0</v>
          </cell>
          <cell r="Y26">
            <v>0</v>
          </cell>
          <cell r="Z26">
            <v>789</v>
          </cell>
          <cell r="AA26">
            <v>4939800</v>
          </cell>
          <cell r="AB26">
            <v>518786366.40000004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4195</v>
          </cell>
          <cell r="E28">
            <v>7764595.04</v>
          </cell>
          <cell r="F28">
            <v>13817</v>
          </cell>
          <cell r="G28">
            <v>10285465.54</v>
          </cell>
          <cell r="H28">
            <v>18050060.58</v>
          </cell>
          <cell r="M28">
            <v>0</v>
          </cell>
          <cell r="R28">
            <v>0</v>
          </cell>
          <cell r="Y28">
            <v>0</v>
          </cell>
          <cell r="Z28">
            <v>18012</v>
          </cell>
          <cell r="AA28">
            <v>18050060.58</v>
          </cell>
          <cell r="AB28">
            <v>88039625.17999999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7497</v>
          </cell>
          <cell r="E29">
            <v>4684277</v>
          </cell>
          <cell r="F29">
            <v>5866</v>
          </cell>
          <cell r="G29">
            <v>3836086</v>
          </cell>
          <cell r="H29">
            <v>8520363</v>
          </cell>
          <cell r="M29">
            <v>0</v>
          </cell>
          <cell r="R29">
            <v>0</v>
          </cell>
          <cell r="Y29">
            <v>0</v>
          </cell>
          <cell r="Z29">
            <v>13363</v>
          </cell>
          <cell r="AA29">
            <v>8520363</v>
          </cell>
          <cell r="AB29">
            <v>336575274.71000004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11257</v>
          </cell>
          <cell r="E33">
            <v>3052760</v>
          </cell>
          <cell r="F33">
            <v>635</v>
          </cell>
          <cell r="G33">
            <v>4028900</v>
          </cell>
          <cell r="H33">
            <v>7081660</v>
          </cell>
          <cell r="M33">
            <v>0</v>
          </cell>
          <cell r="R33">
            <v>0</v>
          </cell>
          <cell r="Y33">
            <v>0</v>
          </cell>
          <cell r="Z33">
            <v>11892</v>
          </cell>
          <cell r="AA33">
            <v>7081660</v>
          </cell>
          <cell r="AB33">
            <v>12452776.8</v>
          </cell>
        </row>
        <row r="34">
          <cell r="B34" t="str">
            <v>GAUL</v>
          </cell>
          <cell r="C34" t="str">
            <v>Гаүли ХХК</v>
          </cell>
          <cell r="D34">
            <v>101692</v>
          </cell>
          <cell r="E34">
            <v>33594636.7</v>
          </cell>
          <cell r="F34">
            <v>28374</v>
          </cell>
          <cell r="G34">
            <v>28079282</v>
          </cell>
          <cell r="H34">
            <v>61673918.7</v>
          </cell>
          <cell r="M34">
            <v>0</v>
          </cell>
          <cell r="R34">
            <v>0</v>
          </cell>
          <cell r="S34">
            <v>10472</v>
          </cell>
          <cell r="T34">
            <v>1028387342</v>
          </cell>
          <cell r="Y34">
            <v>0</v>
          </cell>
          <cell r="Z34">
            <v>140538</v>
          </cell>
          <cell r="AA34">
            <v>1090061260.7</v>
          </cell>
          <cell r="AB34">
            <v>6102385292.72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50</v>
          </cell>
          <cell r="G35">
            <v>19250</v>
          </cell>
          <cell r="H35">
            <v>19250</v>
          </cell>
          <cell r="M35">
            <v>0</v>
          </cell>
          <cell r="R35">
            <v>0</v>
          </cell>
          <cell r="Y35">
            <v>0</v>
          </cell>
          <cell r="Z35">
            <v>50</v>
          </cell>
          <cell r="AA35">
            <v>19250</v>
          </cell>
          <cell r="AB35">
            <v>29640654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525765</v>
          </cell>
          <cell r="E37">
            <v>185899198.66</v>
          </cell>
          <cell r="F37">
            <v>922873</v>
          </cell>
          <cell r="G37">
            <v>383762478.45</v>
          </cell>
          <cell r="H37">
            <v>569661677.11</v>
          </cell>
          <cell r="M37">
            <v>0</v>
          </cell>
          <cell r="N37">
            <v>8750</v>
          </cell>
          <cell r="O37">
            <v>875032340</v>
          </cell>
          <cell r="P37">
            <v>7500</v>
          </cell>
          <cell r="Q37">
            <v>750000000</v>
          </cell>
          <cell r="R37">
            <v>1625032340</v>
          </cell>
          <cell r="S37">
            <v>54346</v>
          </cell>
          <cell r="T37">
            <v>5275901650</v>
          </cell>
          <cell r="U37">
            <v>1769</v>
          </cell>
          <cell r="V37">
            <v>166829180</v>
          </cell>
          <cell r="W37">
            <v>344</v>
          </cell>
          <cell r="X37">
            <v>32282680</v>
          </cell>
          <cell r="Y37">
            <v>199111860</v>
          </cell>
          <cell r="Z37">
            <v>1521347</v>
          </cell>
          <cell r="AA37">
            <v>7669707527.11</v>
          </cell>
          <cell r="AB37">
            <v>72681634977.31</v>
          </cell>
        </row>
        <row r="38">
          <cell r="B38" t="str">
            <v>GNDX</v>
          </cell>
          <cell r="C38" t="str">
            <v>Гендекс ХХК</v>
          </cell>
          <cell r="D38">
            <v>200</v>
          </cell>
          <cell r="E38">
            <v>90590</v>
          </cell>
          <cell r="F38">
            <v>0</v>
          </cell>
          <cell r="G38">
            <v>0</v>
          </cell>
          <cell r="H38">
            <v>90590</v>
          </cell>
          <cell r="M38">
            <v>0</v>
          </cell>
          <cell r="R38">
            <v>0</v>
          </cell>
          <cell r="Y38">
            <v>0</v>
          </cell>
          <cell r="Z38">
            <v>200</v>
          </cell>
          <cell r="AA38">
            <v>90590</v>
          </cell>
          <cell r="AB38">
            <v>51555594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2722</v>
          </cell>
          <cell r="E42">
            <v>15282200</v>
          </cell>
          <cell r="F42">
            <v>2911</v>
          </cell>
          <cell r="G42">
            <v>20391560</v>
          </cell>
          <cell r="H42">
            <v>35673760</v>
          </cell>
          <cell r="M42">
            <v>0</v>
          </cell>
          <cell r="R42">
            <v>0</v>
          </cell>
          <cell r="Y42">
            <v>0</v>
          </cell>
          <cell r="Z42">
            <v>5633</v>
          </cell>
          <cell r="AA42">
            <v>35673760</v>
          </cell>
          <cell r="AB42">
            <v>1805728081.6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534</v>
          </cell>
          <cell r="G43">
            <v>2151930</v>
          </cell>
          <cell r="H43">
            <v>2151930</v>
          </cell>
          <cell r="M43">
            <v>0</v>
          </cell>
          <cell r="R43">
            <v>0</v>
          </cell>
          <cell r="Y43">
            <v>0</v>
          </cell>
          <cell r="Z43">
            <v>534</v>
          </cell>
          <cell r="AA43">
            <v>2151930</v>
          </cell>
          <cell r="AB43">
            <v>113195601.8</v>
          </cell>
        </row>
        <row r="44">
          <cell r="B44" t="str">
            <v>MIBG</v>
          </cell>
          <cell r="C44" t="str">
            <v>Эм Ай Би Жи ХХК</v>
          </cell>
          <cell r="D44">
            <v>93151</v>
          </cell>
          <cell r="E44">
            <v>18201060</v>
          </cell>
          <cell r="F44">
            <v>125358</v>
          </cell>
          <cell r="G44">
            <v>22099916</v>
          </cell>
          <cell r="H44">
            <v>40300976</v>
          </cell>
          <cell r="M44">
            <v>0</v>
          </cell>
          <cell r="R44">
            <v>0</v>
          </cell>
          <cell r="S44">
            <v>1588</v>
          </cell>
          <cell r="T44">
            <v>154620384</v>
          </cell>
          <cell r="Y44">
            <v>0</v>
          </cell>
          <cell r="Z44">
            <v>220097</v>
          </cell>
          <cell r="AA44">
            <v>194921360</v>
          </cell>
          <cell r="AB44">
            <v>2587382741.4</v>
          </cell>
        </row>
        <row r="45">
          <cell r="B45" t="str">
            <v>MICC</v>
          </cell>
          <cell r="C45" t="str">
            <v>Эм Ай Си Си ХХК</v>
          </cell>
          <cell r="D45">
            <v>51623</v>
          </cell>
          <cell r="E45">
            <v>77771130</v>
          </cell>
          <cell r="F45">
            <v>900</v>
          </cell>
          <cell r="G45">
            <v>432000</v>
          </cell>
          <cell r="H45">
            <v>78203130</v>
          </cell>
          <cell r="M45">
            <v>0</v>
          </cell>
          <cell r="R45">
            <v>0</v>
          </cell>
          <cell r="Y45">
            <v>0</v>
          </cell>
          <cell r="Z45">
            <v>52523</v>
          </cell>
          <cell r="AA45">
            <v>78203130</v>
          </cell>
          <cell r="AB45">
            <v>178567591</v>
          </cell>
        </row>
        <row r="46">
          <cell r="B46" t="str">
            <v>MNET</v>
          </cell>
          <cell r="C46" t="str">
            <v>Ард секюритиз ХХК</v>
          </cell>
          <cell r="D46">
            <v>79520</v>
          </cell>
          <cell r="E46">
            <v>51973680.93</v>
          </cell>
          <cell r="F46">
            <v>33101</v>
          </cell>
          <cell r="G46">
            <v>12053255.5</v>
          </cell>
          <cell r="H46">
            <v>64026936.43</v>
          </cell>
          <cell r="M46">
            <v>0</v>
          </cell>
          <cell r="R46">
            <v>0</v>
          </cell>
          <cell r="S46">
            <v>9324</v>
          </cell>
          <cell r="T46">
            <v>913006048</v>
          </cell>
          <cell r="Y46">
            <v>0</v>
          </cell>
          <cell r="Z46">
            <v>121945</v>
          </cell>
          <cell r="AA46">
            <v>977032984.43</v>
          </cell>
          <cell r="AB46">
            <v>6715287444.48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670</v>
          </cell>
          <cell r="E47">
            <v>1689880</v>
          </cell>
          <cell r="F47">
            <v>17929</v>
          </cell>
          <cell r="G47">
            <v>343267</v>
          </cell>
          <cell r="H47">
            <v>2033147</v>
          </cell>
          <cell r="M47">
            <v>0</v>
          </cell>
          <cell r="R47">
            <v>0</v>
          </cell>
          <cell r="Y47">
            <v>0</v>
          </cell>
          <cell r="Z47">
            <v>18599</v>
          </cell>
          <cell r="AA47">
            <v>2033147</v>
          </cell>
          <cell r="AB47">
            <v>38206558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43177</v>
          </cell>
          <cell r="E49">
            <v>25162237</v>
          </cell>
          <cell r="F49">
            <v>44142</v>
          </cell>
          <cell r="G49">
            <v>31694009</v>
          </cell>
          <cell r="H49">
            <v>56856246</v>
          </cell>
          <cell r="M49">
            <v>0</v>
          </cell>
          <cell r="R49">
            <v>0</v>
          </cell>
          <cell r="S49">
            <v>487</v>
          </cell>
          <cell r="T49">
            <v>43572377</v>
          </cell>
          <cell r="Y49">
            <v>0</v>
          </cell>
          <cell r="Z49">
            <v>87806</v>
          </cell>
          <cell r="AA49">
            <v>100428623</v>
          </cell>
          <cell r="AB49">
            <v>1885859673.06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219956</v>
          </cell>
          <cell r="E51">
            <v>185078117.7</v>
          </cell>
          <cell r="F51">
            <v>10437</v>
          </cell>
          <cell r="G51">
            <v>8505600</v>
          </cell>
          <cell r="H51">
            <v>193583717.7</v>
          </cell>
          <cell r="M51">
            <v>0</v>
          </cell>
          <cell r="N51">
            <v>3984</v>
          </cell>
          <cell r="O51">
            <v>398400000</v>
          </cell>
          <cell r="P51">
            <v>4959</v>
          </cell>
          <cell r="Q51">
            <v>495900000</v>
          </cell>
          <cell r="R51">
            <v>894300000</v>
          </cell>
          <cell r="S51">
            <v>79802</v>
          </cell>
          <cell r="T51">
            <v>7774663820</v>
          </cell>
          <cell r="U51">
            <v>58775</v>
          </cell>
          <cell r="V51">
            <v>5681236060</v>
          </cell>
          <cell r="W51">
            <v>58775</v>
          </cell>
          <cell r="X51">
            <v>5681236060</v>
          </cell>
          <cell r="Y51">
            <v>11362472120</v>
          </cell>
          <cell r="Z51">
            <v>436688</v>
          </cell>
          <cell r="AA51">
            <v>20225019657.7</v>
          </cell>
          <cell r="AB51">
            <v>190388233086.23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R52">
            <v>0</v>
          </cell>
          <cell r="Y52">
            <v>0</v>
          </cell>
          <cell r="Z52">
            <v>0</v>
          </cell>
          <cell r="AA52">
            <v>0</v>
          </cell>
          <cell r="AB52">
            <v>1189321814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10137</v>
          </cell>
          <cell r="E54">
            <v>3610030</v>
          </cell>
          <cell r="F54">
            <v>101715</v>
          </cell>
          <cell r="G54">
            <v>42795293</v>
          </cell>
          <cell r="H54">
            <v>46405323</v>
          </cell>
          <cell r="M54">
            <v>0</v>
          </cell>
          <cell r="R54">
            <v>0</v>
          </cell>
          <cell r="Y54">
            <v>0</v>
          </cell>
          <cell r="Z54">
            <v>111852</v>
          </cell>
          <cell r="AA54">
            <v>46405323</v>
          </cell>
          <cell r="AB54">
            <v>156840464.37</v>
          </cell>
        </row>
        <row r="55">
          <cell r="B55" t="str">
            <v>SECP</v>
          </cell>
          <cell r="C55" t="str">
            <v>СИКАП</v>
          </cell>
          <cell r="D55">
            <v>129</v>
          </cell>
          <cell r="E55">
            <v>50052</v>
          </cell>
          <cell r="F55">
            <v>9716</v>
          </cell>
          <cell r="G55">
            <v>3741760</v>
          </cell>
          <cell r="H55">
            <v>3791812</v>
          </cell>
          <cell r="M55">
            <v>0</v>
          </cell>
          <cell r="R55">
            <v>0</v>
          </cell>
          <cell r="S55">
            <v>157</v>
          </cell>
          <cell r="T55">
            <v>14761454</v>
          </cell>
          <cell r="Y55">
            <v>0</v>
          </cell>
          <cell r="Z55">
            <v>10002</v>
          </cell>
          <cell r="AA55">
            <v>18553266</v>
          </cell>
          <cell r="AB55">
            <v>284161464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167828</v>
          </cell>
          <cell r="E57">
            <v>174188750.62</v>
          </cell>
          <cell r="F57">
            <v>363873</v>
          </cell>
          <cell r="G57">
            <v>140098693.8</v>
          </cell>
          <cell r="H57">
            <v>314287444.42</v>
          </cell>
          <cell r="M57">
            <v>0</v>
          </cell>
          <cell r="N57">
            <v>15</v>
          </cell>
          <cell r="O57">
            <v>1500000</v>
          </cell>
          <cell r="R57">
            <v>1500000</v>
          </cell>
          <cell r="S57">
            <v>7131</v>
          </cell>
          <cell r="T57">
            <v>693397352</v>
          </cell>
          <cell r="U57">
            <v>773</v>
          </cell>
          <cell r="V57">
            <v>73299590</v>
          </cell>
          <cell r="W57">
            <v>752</v>
          </cell>
          <cell r="X57">
            <v>71256290</v>
          </cell>
          <cell r="Y57">
            <v>144555880</v>
          </cell>
          <cell r="Z57">
            <v>540372</v>
          </cell>
          <cell r="AA57">
            <v>1153740676.42</v>
          </cell>
          <cell r="AB57">
            <v>8500412139.090024</v>
          </cell>
        </row>
        <row r="58">
          <cell r="B58" t="str">
            <v>TABO</v>
          </cell>
          <cell r="C58" t="str">
            <v>Таван богд ХХК</v>
          </cell>
          <cell r="D58">
            <v>1090</v>
          </cell>
          <cell r="E58">
            <v>10851600</v>
          </cell>
          <cell r="F58">
            <v>2739</v>
          </cell>
          <cell r="G58">
            <v>37676055</v>
          </cell>
          <cell r="H58">
            <v>48527655</v>
          </cell>
          <cell r="M58">
            <v>0</v>
          </cell>
          <cell r="R58">
            <v>0</v>
          </cell>
          <cell r="Y58">
            <v>0</v>
          </cell>
          <cell r="Z58">
            <v>3829</v>
          </cell>
          <cell r="AA58">
            <v>48527655</v>
          </cell>
          <cell r="AB58">
            <v>304559445.56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9101</v>
          </cell>
          <cell r="E59">
            <v>20910490.15</v>
          </cell>
          <cell r="F59">
            <v>19312</v>
          </cell>
          <cell r="G59">
            <v>42208550.15</v>
          </cell>
          <cell r="H59">
            <v>63119040.3</v>
          </cell>
          <cell r="M59">
            <v>0</v>
          </cell>
          <cell r="R59">
            <v>0</v>
          </cell>
          <cell r="Y59">
            <v>0</v>
          </cell>
          <cell r="Z59">
            <v>28413</v>
          </cell>
          <cell r="AA59">
            <v>63119040.3</v>
          </cell>
          <cell r="AB59">
            <v>218645822.89999998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220686</v>
          </cell>
          <cell r="E60">
            <v>123651731.3</v>
          </cell>
          <cell r="F60">
            <v>181668</v>
          </cell>
          <cell r="G60">
            <v>93756639.46</v>
          </cell>
          <cell r="H60">
            <v>217408370.76</v>
          </cell>
          <cell r="M60">
            <v>0</v>
          </cell>
          <cell r="P60">
            <v>2</v>
          </cell>
          <cell r="Q60">
            <v>200000</v>
          </cell>
          <cell r="R60">
            <v>200000</v>
          </cell>
          <cell r="S60">
            <v>3054</v>
          </cell>
          <cell r="T60">
            <v>292354341</v>
          </cell>
          <cell r="Y60">
            <v>0</v>
          </cell>
          <cell r="Z60">
            <v>405410</v>
          </cell>
          <cell r="AA60">
            <v>509962711.76</v>
          </cell>
          <cell r="AB60">
            <v>13878056203.993069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6674</v>
          </cell>
          <cell r="E61">
            <v>991063.6</v>
          </cell>
          <cell r="F61">
            <v>2560</v>
          </cell>
          <cell r="G61">
            <v>1995000</v>
          </cell>
          <cell r="H61">
            <v>2986063.6</v>
          </cell>
          <cell r="M61">
            <v>0</v>
          </cell>
          <cell r="R61">
            <v>0</v>
          </cell>
          <cell r="S61">
            <v>246</v>
          </cell>
          <cell r="T61">
            <v>23957872</v>
          </cell>
          <cell r="Y61">
            <v>0</v>
          </cell>
          <cell r="Z61">
            <v>9480</v>
          </cell>
          <cell r="AA61">
            <v>26943935.6</v>
          </cell>
          <cell r="AB61">
            <v>57033074330.78101</v>
          </cell>
        </row>
        <row r="62">
          <cell r="B62" t="str">
            <v>TTOL</v>
          </cell>
          <cell r="C62" t="str">
            <v>Тэсо Инвестмент</v>
          </cell>
          <cell r="D62">
            <v>31588</v>
          </cell>
          <cell r="E62">
            <v>17136262.03</v>
          </cell>
          <cell r="F62">
            <v>110465</v>
          </cell>
          <cell r="G62">
            <v>35079077</v>
          </cell>
          <cell r="H62">
            <v>52215339.03</v>
          </cell>
          <cell r="M62">
            <v>0</v>
          </cell>
          <cell r="R62">
            <v>0</v>
          </cell>
          <cell r="Y62">
            <v>0</v>
          </cell>
          <cell r="Z62">
            <v>142053</v>
          </cell>
          <cell r="AA62">
            <v>52215339.03</v>
          </cell>
          <cell r="AB62">
            <v>211488395.34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200</v>
          </cell>
          <cell r="E63">
            <v>127934</v>
          </cell>
          <cell r="F63">
            <v>825</v>
          </cell>
          <cell r="G63">
            <v>3843607</v>
          </cell>
          <cell r="H63">
            <v>3971541</v>
          </cell>
          <cell r="M63">
            <v>0</v>
          </cell>
          <cell r="R63">
            <v>0</v>
          </cell>
          <cell r="Y63">
            <v>0</v>
          </cell>
          <cell r="Z63">
            <v>1025</v>
          </cell>
          <cell r="AA63">
            <v>3971541</v>
          </cell>
          <cell r="AB63">
            <v>230468574.4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5386</v>
          </cell>
          <cell r="E66">
            <v>7444189</v>
          </cell>
          <cell r="F66">
            <v>33341</v>
          </cell>
          <cell r="G66">
            <v>22332445</v>
          </cell>
          <cell r="H66">
            <v>29776634</v>
          </cell>
          <cell r="M66">
            <v>0</v>
          </cell>
          <cell r="R66">
            <v>0</v>
          </cell>
          <cell r="S66">
            <v>520</v>
          </cell>
          <cell r="T66">
            <v>52000000</v>
          </cell>
          <cell r="Y66">
            <v>0</v>
          </cell>
          <cell r="Z66">
            <v>39247</v>
          </cell>
          <cell r="AA66">
            <v>81776634</v>
          </cell>
          <cell r="AB66">
            <v>606234307.8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B76" sqref="B76:F76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0.7109375" style="2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2.28125" style="1" bestFit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50" t="s">
        <v>118</v>
      </c>
      <c r="E9" s="50"/>
      <c r="F9" s="50"/>
      <c r="G9" s="50"/>
      <c r="H9" s="50"/>
      <c r="I9" s="50"/>
      <c r="J9" s="50"/>
      <c r="K9" s="50"/>
      <c r="L9" s="9"/>
      <c r="M9" s="9"/>
      <c r="N9" s="9"/>
    </row>
    <row r="10" ht="15.75"/>
    <row r="11" spans="11:14" ht="15" customHeight="1" thickBot="1">
      <c r="K11" s="51" t="s">
        <v>129</v>
      </c>
      <c r="L11" s="51"/>
      <c r="M11" s="51"/>
      <c r="N11" s="51"/>
    </row>
    <row r="12" spans="1:14" ht="14.45" customHeight="1">
      <c r="A12" s="52" t="s">
        <v>0</v>
      </c>
      <c r="B12" s="54" t="s">
        <v>60</v>
      </c>
      <c r="C12" s="54" t="s">
        <v>61</v>
      </c>
      <c r="D12" s="54" t="s">
        <v>62</v>
      </c>
      <c r="E12" s="54"/>
      <c r="F12" s="54"/>
      <c r="G12" s="56" t="s">
        <v>119</v>
      </c>
      <c r="H12" s="56"/>
      <c r="I12" s="56"/>
      <c r="J12" s="56"/>
      <c r="K12" s="56"/>
      <c r="L12" s="56"/>
      <c r="M12" s="57" t="s">
        <v>120</v>
      </c>
      <c r="N12" s="58"/>
    </row>
    <row r="13" spans="1:16" s="32" customFormat="1" ht="15.75" customHeight="1">
      <c r="A13" s="53"/>
      <c r="B13" s="55"/>
      <c r="C13" s="55"/>
      <c r="D13" s="55"/>
      <c r="E13" s="55"/>
      <c r="F13" s="55"/>
      <c r="G13" s="44"/>
      <c r="H13" s="44"/>
      <c r="I13" s="44"/>
      <c r="J13" s="44"/>
      <c r="K13" s="44"/>
      <c r="L13" s="44"/>
      <c r="M13" s="59"/>
      <c r="N13" s="60"/>
      <c r="P13" s="10"/>
    </row>
    <row r="14" spans="1:16" s="32" customFormat="1" ht="42" customHeight="1">
      <c r="A14" s="53"/>
      <c r="B14" s="55"/>
      <c r="C14" s="55"/>
      <c r="D14" s="55"/>
      <c r="E14" s="55"/>
      <c r="F14" s="55"/>
      <c r="G14" s="44" t="s">
        <v>121</v>
      </c>
      <c r="H14" s="44"/>
      <c r="I14" s="44" t="s">
        <v>122</v>
      </c>
      <c r="J14" s="44" t="s">
        <v>127</v>
      </c>
      <c r="K14" s="42" t="s">
        <v>128</v>
      </c>
      <c r="L14" s="38" t="s">
        <v>123</v>
      </c>
      <c r="M14" s="40" t="s">
        <v>124</v>
      </c>
      <c r="N14" s="45" t="s">
        <v>125</v>
      </c>
      <c r="P14" s="10"/>
    </row>
    <row r="15" spans="1:16" s="32" customFormat="1" ht="42" customHeight="1">
      <c r="A15" s="53"/>
      <c r="B15" s="55"/>
      <c r="C15" s="55"/>
      <c r="D15" s="33" t="s">
        <v>63</v>
      </c>
      <c r="E15" s="33" t="s">
        <v>64</v>
      </c>
      <c r="F15" s="33" t="s">
        <v>65</v>
      </c>
      <c r="G15" s="11" t="s">
        <v>126</v>
      </c>
      <c r="H15" s="35" t="s">
        <v>128</v>
      </c>
      <c r="I15" s="44"/>
      <c r="J15" s="44"/>
      <c r="K15" s="43"/>
      <c r="L15" s="39"/>
      <c r="M15" s="41"/>
      <c r="N15" s="46"/>
      <c r="P15" s="10"/>
    </row>
    <row r="16" spans="1:15" ht="15">
      <c r="A16" s="12">
        <v>1</v>
      </c>
      <c r="B16" s="13" t="s">
        <v>1</v>
      </c>
      <c r="C16" s="14" t="s">
        <v>66</v>
      </c>
      <c r="D16" s="15" t="s">
        <v>2</v>
      </c>
      <c r="E16" s="16" t="s">
        <v>2</v>
      </c>
      <c r="F16" s="16" t="s">
        <v>2</v>
      </c>
      <c r="G16" s="17">
        <f>VLOOKUP(B16,'[1]Brokers'!$B$9:$Z$71,7,0)</f>
        <v>3626241190.27</v>
      </c>
      <c r="H16" s="17">
        <f>VLOOKUP(B16,'[1]Brokers'!$B$9:$AB$66,24,0)</f>
        <v>30048860</v>
      </c>
      <c r="I16" s="17">
        <f>VLOOKUP(B16,'[1]Brokers'!$B$9:$M$66,12,0)</f>
        <v>0</v>
      </c>
      <c r="J16" s="17">
        <f>VLOOKUP(B16,'[1]Brokers'!$B$9:$R$66,17,0)</f>
        <v>0</v>
      </c>
      <c r="K16" s="17">
        <f>VLOOKUP(B16,'[1]Brokers'!$B$9:$T$66,19,0)</f>
        <v>20489101710</v>
      </c>
      <c r="L16" s="18">
        <f>G16+H16+I16+J16+K16</f>
        <v>24145391760.27</v>
      </c>
      <c r="M16" s="19">
        <f>VLOOKUP(B16,'[2]Sheet8'!$B$9:$AB$66,27,0)</f>
        <v>197356884603.41586</v>
      </c>
      <c r="N16" s="20">
        <f>M16/$M$74</f>
        <v>0.26416904844846784</v>
      </c>
      <c r="O16" s="19"/>
    </row>
    <row r="17" spans="1:15" ht="1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VLOOKUP(B17,'[1]Brokers'!$B$9:$Z$71,7,0)</f>
        <v>193583717.7</v>
      </c>
      <c r="H17" s="17">
        <f>VLOOKUP(B17,'[1]Brokers'!$B$9:$AB$66,24,0)</f>
        <v>11362472120</v>
      </c>
      <c r="I17" s="17">
        <f>VLOOKUP(B17,'[1]Brokers'!$B$9:$M$66,12,0)</f>
        <v>0</v>
      </c>
      <c r="J17" s="17">
        <f>VLOOKUP(B17,'[1]Brokers'!$B$9:$R$66,17,0)</f>
        <v>894300000</v>
      </c>
      <c r="K17" s="17">
        <f>VLOOKUP(B17,'[1]Brokers'!$B$9:$T$66,19,0)</f>
        <v>7774663820</v>
      </c>
      <c r="L17" s="18">
        <f>G17+H17+I17+J17+K17</f>
        <v>20225019657.7</v>
      </c>
      <c r="M17" s="19">
        <f>VLOOKUP(B17,'[2]Sheet8'!$B$9:$AB$66,27,0)</f>
        <v>190388233086.23</v>
      </c>
      <c r="N17" s="20">
        <f>M17/$M$74</f>
        <v>0.25484126622306835</v>
      </c>
      <c r="O17" s="19"/>
    </row>
    <row r="18" spans="1:15" ht="15">
      <c r="A18" s="12">
        <v>3</v>
      </c>
      <c r="B18" s="13" t="s">
        <v>6</v>
      </c>
      <c r="C18" s="14" t="s">
        <v>70</v>
      </c>
      <c r="D18" s="15" t="s">
        <v>2</v>
      </c>
      <c r="E18" s="16" t="s">
        <v>2</v>
      </c>
      <c r="F18" s="16" t="s">
        <v>2</v>
      </c>
      <c r="G18" s="17">
        <f>VLOOKUP(B18,'[1]Brokers'!$B$9:$Z$71,7,0)</f>
        <v>51806400</v>
      </c>
      <c r="H18" s="17">
        <f>VLOOKUP(B18,'[1]Brokers'!$B$9:$AB$66,24,0)</f>
        <v>7115423780</v>
      </c>
      <c r="I18" s="17">
        <f>VLOOKUP(B18,'[1]Brokers'!$B$9:$M$66,12,0)</f>
        <v>0</v>
      </c>
      <c r="J18" s="17">
        <f>VLOOKUP(B18,'[1]Brokers'!$B$9:$R$66,17,0)</f>
        <v>0</v>
      </c>
      <c r="K18" s="17">
        <f>VLOOKUP(B18,'[1]Brokers'!$B$9:$T$66,19,0)</f>
        <v>14378291871</v>
      </c>
      <c r="L18" s="18">
        <f>G18+H18+I18+J18+K18</f>
        <v>21545522051</v>
      </c>
      <c r="M18" s="19">
        <f>VLOOKUP(B18,'[2]Sheet8'!$B$9:$AB$66,27,0)</f>
        <v>154214414381</v>
      </c>
      <c r="N18" s="20">
        <f>M18/$M$74</f>
        <v>0.20642135279916846</v>
      </c>
      <c r="O18" s="19"/>
    </row>
    <row r="19" spans="1:15" ht="1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VLOOKUP(B19,'[1]Brokers'!$B$9:$Z$71,7,0)</f>
        <v>569661677.11</v>
      </c>
      <c r="H19" s="17">
        <f>VLOOKUP(B19,'[1]Brokers'!$B$9:$AB$66,24,0)</f>
        <v>199111860</v>
      </c>
      <c r="I19" s="17">
        <f>VLOOKUP(B19,'[1]Brokers'!$B$9:$M$66,12,0)</f>
        <v>0</v>
      </c>
      <c r="J19" s="17">
        <f>VLOOKUP(B19,'[1]Brokers'!$B$9:$R$66,17,0)</f>
        <v>1625032340</v>
      </c>
      <c r="K19" s="17">
        <f>VLOOKUP(B19,'[1]Brokers'!$B$9:$T$66,19,0)</f>
        <v>5275901650</v>
      </c>
      <c r="L19" s="18">
        <f>G19+H19+I19+J19+K19</f>
        <v>7669707527.110001</v>
      </c>
      <c r="M19" s="19">
        <f>VLOOKUP(B19,'[2]Sheet8'!$B$9:$AB$66,27,0)</f>
        <v>72681634977.31</v>
      </c>
      <c r="N19" s="20">
        <f>M19/$M$74</f>
        <v>0.09728689419787558</v>
      </c>
      <c r="O19" s="19"/>
    </row>
    <row r="20" spans="1:16" s="8" customFormat="1" ht="15">
      <c r="A20" s="12">
        <v>5</v>
      </c>
      <c r="B20" s="13" t="s">
        <v>4</v>
      </c>
      <c r="C20" s="14" t="s">
        <v>68</v>
      </c>
      <c r="D20" s="15" t="s">
        <v>2</v>
      </c>
      <c r="E20" s="16" t="s">
        <v>2</v>
      </c>
      <c r="F20" s="16" t="s">
        <v>2</v>
      </c>
      <c r="G20" s="17">
        <f>VLOOKUP(B20,'[1]Brokers'!$B$9:$Z$71,7,0)</f>
        <v>2986063.6</v>
      </c>
      <c r="H20" s="17">
        <f>VLOOKUP(B20,'[1]Brokers'!$B$9:$AB$66,24,0)</f>
        <v>0</v>
      </c>
      <c r="I20" s="17">
        <f>VLOOKUP(B20,'[1]Brokers'!$B$9:$M$66,12,0)</f>
        <v>0</v>
      </c>
      <c r="J20" s="17">
        <f>VLOOKUP(B20,'[1]Brokers'!$B$9:$R$66,17,0)</f>
        <v>0</v>
      </c>
      <c r="K20" s="17">
        <f>VLOOKUP(B20,'[1]Brokers'!$B$9:$T$66,19,0)</f>
        <v>23957872</v>
      </c>
      <c r="L20" s="18">
        <f aca="true" t="shared" si="0" ref="L20:L73">G20+H20+I20+J20+K20</f>
        <v>26943935.6</v>
      </c>
      <c r="M20" s="19">
        <f>VLOOKUP(B20,'[2]Sheet8'!$B$9:$AB$66,27,0)</f>
        <v>57033074330.78101</v>
      </c>
      <c r="N20" s="20">
        <f>M20/$M$74</f>
        <v>0.07634075196479052</v>
      </c>
      <c r="O20" s="19"/>
      <c r="P20" s="10"/>
    </row>
    <row r="21" spans="1:15" ht="15">
      <c r="A21" s="12">
        <v>6</v>
      </c>
      <c r="B21" s="13" t="s">
        <v>7</v>
      </c>
      <c r="C21" s="14" t="s">
        <v>71</v>
      </c>
      <c r="D21" s="15" t="s">
        <v>2</v>
      </c>
      <c r="E21" s="16" t="s">
        <v>2</v>
      </c>
      <c r="F21" s="16"/>
      <c r="G21" s="17">
        <f>VLOOKUP(B21,'[1]Brokers'!$B$9:$Z$71,7,0)</f>
        <v>294247259.9</v>
      </c>
      <c r="H21" s="17">
        <f>VLOOKUP(B21,'[1]Brokers'!$B$9:$AB$66,24,0)</f>
        <v>155941100</v>
      </c>
      <c r="I21" s="17">
        <f>VLOOKUP(B21,'[1]Brokers'!$B$9:$M$66,12,0)</f>
        <v>0</v>
      </c>
      <c r="J21" s="17">
        <f>VLOOKUP(B21,'[1]Brokers'!$B$9:$R$66,17,0)</f>
        <v>32832340</v>
      </c>
      <c r="K21" s="17">
        <f>VLOOKUP(B21,'[1]Brokers'!$B$9:$T$66,19,0)</f>
        <v>1099517370</v>
      </c>
      <c r="L21" s="18">
        <f t="shared" si="0"/>
        <v>1582538069.9</v>
      </c>
      <c r="M21" s="19">
        <f>VLOOKUP(B21,'[2]Sheet8'!$B$9:$AB$66,27,0)</f>
        <v>25638368124.129997</v>
      </c>
      <c r="N21" s="20">
        <f>M21/$M$74</f>
        <v>0.034317846700574264</v>
      </c>
      <c r="O21" s="19"/>
    </row>
    <row r="22" spans="1:15" ht="1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VLOOKUP(B22,'[1]Brokers'!$B$9:$Z$71,7,0)</f>
        <v>217408370.76</v>
      </c>
      <c r="H22" s="17">
        <f>VLOOKUP(B22,'[1]Brokers'!$B$9:$AB$66,24,0)</f>
        <v>0</v>
      </c>
      <c r="I22" s="17">
        <f>VLOOKUP(B22,'[1]Brokers'!$B$9:$M$66,12,0)</f>
        <v>0</v>
      </c>
      <c r="J22" s="17">
        <f>VLOOKUP(B22,'[1]Brokers'!$B$9:$R$66,17,0)</f>
        <v>200000</v>
      </c>
      <c r="K22" s="17">
        <f>VLOOKUP(B22,'[1]Brokers'!$B$9:$T$66,19,0)</f>
        <v>292354341</v>
      </c>
      <c r="L22" s="18">
        <f t="shared" si="0"/>
        <v>509962711.76</v>
      </c>
      <c r="M22" s="19">
        <f>VLOOKUP(B22,'[2]Sheet8'!$B$9:$AB$66,27,0)</f>
        <v>13878056203.993069</v>
      </c>
      <c r="N22" s="20">
        <f>M22/$M$74</f>
        <v>0.018576260509433225</v>
      </c>
      <c r="O22" s="19"/>
    </row>
    <row r="23" spans="1:15" ht="1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VLOOKUP(B23,'[1]Brokers'!$B$9:$Z$71,7,0)</f>
        <v>314287444.42</v>
      </c>
      <c r="H23" s="17">
        <f>VLOOKUP(B23,'[1]Brokers'!$B$9:$AB$66,24,0)</f>
        <v>144555880</v>
      </c>
      <c r="I23" s="17">
        <f>VLOOKUP(B23,'[1]Brokers'!$B$9:$M$66,12,0)</f>
        <v>0</v>
      </c>
      <c r="J23" s="17">
        <f>VLOOKUP(B23,'[1]Brokers'!$B$9:$R$66,17,0)</f>
        <v>1500000</v>
      </c>
      <c r="K23" s="17">
        <f>VLOOKUP(B23,'[1]Brokers'!$B$9:$T$66,19,0)</f>
        <v>693397352</v>
      </c>
      <c r="L23" s="18">
        <f t="shared" si="0"/>
        <v>1153740676.42</v>
      </c>
      <c r="M23" s="19">
        <f>VLOOKUP(B23,'[2]Sheet8'!$B$9:$AB$66,27,0)</f>
        <v>8500412139.090024</v>
      </c>
      <c r="N23" s="20">
        <f>M23/$M$74</f>
        <v>0.011378097048479405</v>
      </c>
      <c r="O23" s="19"/>
    </row>
    <row r="24" spans="1:15" ht="1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VLOOKUP(B24,'[1]Brokers'!$B$9:$Z$71,7,0)</f>
        <v>64026936.43</v>
      </c>
      <c r="H24" s="17">
        <f>VLOOKUP(B24,'[1]Brokers'!$B$9:$AB$66,24,0)</f>
        <v>0</v>
      </c>
      <c r="I24" s="17">
        <f>VLOOKUP(B24,'[1]Brokers'!$B$9:$M$66,12,0)</f>
        <v>0</v>
      </c>
      <c r="J24" s="17">
        <f>VLOOKUP(B24,'[1]Brokers'!$B$9:$R$66,17,0)</f>
        <v>0</v>
      </c>
      <c r="K24" s="17">
        <f>VLOOKUP(B24,'[1]Brokers'!$B$9:$T$66,19,0)</f>
        <v>913006048</v>
      </c>
      <c r="L24" s="18">
        <f t="shared" si="0"/>
        <v>977032984.43</v>
      </c>
      <c r="M24" s="19">
        <f>VLOOKUP(B24,'[2]Sheet8'!$B$9:$AB$66,27,0)</f>
        <v>6715287444.48</v>
      </c>
      <c r="N24" s="20">
        <f>M24/$M$74</f>
        <v>0.00898864560935373</v>
      </c>
      <c r="O24" s="19"/>
    </row>
    <row r="25" spans="1:16" ht="15">
      <c r="A25" s="12">
        <v>10</v>
      </c>
      <c r="B25" s="13" t="s">
        <v>11</v>
      </c>
      <c r="C25" s="14" t="s">
        <v>75</v>
      </c>
      <c r="D25" s="15" t="s">
        <v>2</v>
      </c>
      <c r="E25" s="16" t="s">
        <v>2</v>
      </c>
      <c r="F25" s="16"/>
      <c r="G25" s="17">
        <f>VLOOKUP(B25,'[1]Brokers'!$B$9:$Z$71,7,0)</f>
        <v>61673918.7</v>
      </c>
      <c r="H25" s="17">
        <f>VLOOKUP(B25,'[1]Brokers'!$B$9:$AB$66,24,0)</f>
        <v>0</v>
      </c>
      <c r="I25" s="17">
        <f>VLOOKUP(B25,'[1]Brokers'!$B$9:$M$66,12,0)</f>
        <v>0</v>
      </c>
      <c r="J25" s="17">
        <f>VLOOKUP(B25,'[1]Brokers'!$B$9:$R$66,17,0)</f>
        <v>0</v>
      </c>
      <c r="K25" s="17">
        <f>VLOOKUP(B25,'[1]Brokers'!$B$9:$T$66,19,0)</f>
        <v>1028387342</v>
      </c>
      <c r="L25" s="18">
        <f t="shared" si="0"/>
        <v>1090061260.7</v>
      </c>
      <c r="M25" s="19">
        <f>VLOOKUP(B25,'[2]Sheet8'!$B$9:$AB$66,27,0)</f>
        <v>6102385292.72</v>
      </c>
      <c r="N25" s="20">
        <f>M25/$M$74</f>
        <v>0.008168254780081109</v>
      </c>
      <c r="O25" s="19"/>
      <c r="P25" s="1"/>
    </row>
    <row r="26" spans="1:15" ht="15">
      <c r="A26" s="12">
        <v>11</v>
      </c>
      <c r="B26" s="13" t="s">
        <v>12</v>
      </c>
      <c r="C26" s="14" t="s">
        <v>12</v>
      </c>
      <c r="D26" s="15" t="s">
        <v>2</v>
      </c>
      <c r="E26" s="16" t="s">
        <v>2</v>
      </c>
      <c r="F26" s="16"/>
      <c r="G26" s="17">
        <f>VLOOKUP(B26,'[1]Brokers'!$B$9:$Z$71,7,0)</f>
        <v>40300976</v>
      </c>
      <c r="H26" s="17">
        <f>VLOOKUP(B26,'[1]Brokers'!$B$9:$AB$66,24,0)</f>
        <v>0</v>
      </c>
      <c r="I26" s="17">
        <f>VLOOKUP(B26,'[1]Brokers'!$B$9:$M$66,12,0)</f>
        <v>0</v>
      </c>
      <c r="J26" s="17">
        <f>VLOOKUP(B26,'[1]Brokers'!$B$9:$R$66,17,0)</f>
        <v>0</v>
      </c>
      <c r="K26" s="17">
        <f>VLOOKUP(B26,'[1]Brokers'!$B$9:$T$66,19,0)</f>
        <v>154620384</v>
      </c>
      <c r="L26" s="18">
        <f t="shared" si="0"/>
        <v>194921360</v>
      </c>
      <c r="M26" s="19">
        <f>VLOOKUP(B26,'[2]Sheet8'!$B$9:$AB$66,27,0)</f>
        <v>2587382741.4</v>
      </c>
      <c r="N26" s="20">
        <f>M26/$M$74</f>
        <v>0.0034633017142579885</v>
      </c>
      <c r="O26" s="19"/>
    </row>
    <row r="27" spans="1:15" ht="15">
      <c r="A27" s="12">
        <v>12</v>
      </c>
      <c r="B27" s="13" t="s">
        <v>13</v>
      </c>
      <c r="C27" s="14" t="s">
        <v>76</v>
      </c>
      <c r="D27" s="15" t="s">
        <v>2</v>
      </c>
      <c r="E27" s="16" t="s">
        <v>2</v>
      </c>
      <c r="F27" s="16"/>
      <c r="G27" s="17">
        <f>VLOOKUP(B27,'[1]Brokers'!$B$9:$Z$71,7,0)</f>
        <v>56856246</v>
      </c>
      <c r="H27" s="17">
        <f>VLOOKUP(B27,'[1]Brokers'!$B$9:$AB$66,24,0)</f>
        <v>0</v>
      </c>
      <c r="I27" s="17">
        <f>VLOOKUP(B27,'[1]Brokers'!$B$9:$M$66,12,0)</f>
        <v>0</v>
      </c>
      <c r="J27" s="17">
        <f>VLOOKUP(B27,'[1]Brokers'!$B$9:$R$66,17,0)</f>
        <v>0</v>
      </c>
      <c r="K27" s="17">
        <f>VLOOKUP(B27,'[1]Brokers'!$B$9:$T$66,19,0)</f>
        <v>43572377</v>
      </c>
      <c r="L27" s="18">
        <f t="shared" si="0"/>
        <v>100428623</v>
      </c>
      <c r="M27" s="19">
        <f>VLOOKUP(B27,'[2]Sheet8'!$B$9:$AB$66,27,0)</f>
        <v>1885859673.06</v>
      </c>
      <c r="N27" s="20">
        <f>M27/$M$74</f>
        <v>0.0025242887084516545</v>
      </c>
      <c r="O27" s="19"/>
    </row>
    <row r="28" spans="1:15" ht="15">
      <c r="A28" s="12">
        <v>13</v>
      </c>
      <c r="B28" s="13" t="s">
        <v>17</v>
      </c>
      <c r="C28" s="14" t="s">
        <v>80</v>
      </c>
      <c r="D28" s="15" t="s">
        <v>2</v>
      </c>
      <c r="E28" s="16" t="s">
        <v>2</v>
      </c>
      <c r="F28" s="16"/>
      <c r="G28" s="17">
        <f>VLOOKUP(B28,'[1]Brokers'!$B$9:$Z$71,7,0)</f>
        <v>35673760</v>
      </c>
      <c r="H28" s="17">
        <f>VLOOKUP(B28,'[1]Brokers'!$B$9:$AB$66,24,0)</f>
        <v>0</v>
      </c>
      <c r="I28" s="17">
        <f>VLOOKUP(B28,'[1]Brokers'!$B$9:$M$66,12,0)</f>
        <v>0</v>
      </c>
      <c r="J28" s="17">
        <f>VLOOKUP(B28,'[1]Brokers'!$B$9:$R$66,17,0)</f>
        <v>0</v>
      </c>
      <c r="K28" s="17">
        <f>VLOOKUP(B28,'[1]Brokers'!$B$9:$T$66,19,0)</f>
        <v>0</v>
      </c>
      <c r="L28" s="18">
        <f>G28+H28+I28+J28+K28</f>
        <v>35673760</v>
      </c>
      <c r="M28" s="19">
        <f>VLOOKUP(B28,'[2]Sheet8'!$B$9:$AB$66,27,0)</f>
        <v>1805728081.6</v>
      </c>
      <c r="N28" s="20">
        <f>M28/$M$74</f>
        <v>0.0024170297886060826</v>
      </c>
      <c r="O28" s="19"/>
    </row>
    <row r="29" spans="1:15" ht="15">
      <c r="A29" s="12">
        <v>14</v>
      </c>
      <c r="B29" s="13" t="s">
        <v>16</v>
      </c>
      <c r="C29" s="14" t="s">
        <v>79</v>
      </c>
      <c r="D29" s="15" t="s">
        <v>2</v>
      </c>
      <c r="E29" s="15" t="s">
        <v>2</v>
      </c>
      <c r="F29" s="16" t="s">
        <v>2</v>
      </c>
      <c r="G29" s="17">
        <f>VLOOKUP(B29,'[1]Brokers'!$B$9:$Z$71,7,0)</f>
        <v>291570480.6</v>
      </c>
      <c r="H29" s="17">
        <f>VLOOKUP(B29,'[1]Brokers'!$B$9:$AB$66,24,0)</f>
        <v>0</v>
      </c>
      <c r="I29" s="17">
        <f>VLOOKUP(B29,'[1]Brokers'!$B$9:$M$66,12,0)</f>
        <v>0</v>
      </c>
      <c r="J29" s="17">
        <f>VLOOKUP(B29,'[1]Brokers'!$B$9:$R$66,17,0)</f>
        <v>0</v>
      </c>
      <c r="K29" s="17">
        <f>VLOOKUP(B29,'[1]Brokers'!$B$9:$T$66,19,0)</f>
        <v>0</v>
      </c>
      <c r="L29" s="18">
        <f>G29+H29+I29+J29+K29</f>
        <v>291570480.6</v>
      </c>
      <c r="M29" s="19">
        <f>VLOOKUP(B29,'[2]Sheet8'!$B$9:$AB$66,27,0)</f>
        <v>1259268630.1599998</v>
      </c>
      <c r="N29" s="20">
        <f>M29/$M$74</f>
        <v>0.0016855748226814837</v>
      </c>
      <c r="O29" s="19"/>
    </row>
    <row r="30" spans="1:15" ht="15">
      <c r="A30" s="12">
        <v>15</v>
      </c>
      <c r="B30" s="13" t="s">
        <v>14</v>
      </c>
      <c r="C30" s="14" t="s">
        <v>77</v>
      </c>
      <c r="D30" s="15" t="s">
        <v>2</v>
      </c>
      <c r="E30" s="16" t="s">
        <v>2</v>
      </c>
      <c r="F30" s="16" t="s">
        <v>2</v>
      </c>
      <c r="G30" s="17">
        <f>VLOOKUP(B30,'[1]Brokers'!$B$9:$Z$71,7,0)</f>
        <v>0</v>
      </c>
      <c r="H30" s="17">
        <f>VLOOKUP(B30,'[1]Brokers'!$B$9:$AB$66,24,0)</f>
        <v>0</v>
      </c>
      <c r="I30" s="17">
        <f>VLOOKUP(B30,'[1]Brokers'!$B$9:$M$66,12,0)</f>
        <v>0</v>
      </c>
      <c r="J30" s="17">
        <f>VLOOKUP(B30,'[1]Brokers'!$B$9:$R$66,17,0)</f>
        <v>0</v>
      </c>
      <c r="K30" s="17">
        <f>VLOOKUP(B30,'[1]Brokers'!$B$9:$T$66,19,0)</f>
        <v>0</v>
      </c>
      <c r="L30" s="18">
        <f t="shared" si="0"/>
        <v>0</v>
      </c>
      <c r="M30" s="19">
        <f>VLOOKUP(B30,'[2]Sheet8'!$B$9:$AB$66,27,0)</f>
        <v>1189321814</v>
      </c>
      <c r="N30" s="20">
        <f>M30/$M$74</f>
        <v>0.0015919485785090659</v>
      </c>
      <c r="O30" s="21"/>
    </row>
    <row r="31" spans="1:15" ht="15">
      <c r="A31" s="12">
        <v>16</v>
      </c>
      <c r="B31" s="13" t="s">
        <v>15</v>
      </c>
      <c r="C31" s="14" t="s">
        <v>78</v>
      </c>
      <c r="D31" s="15" t="s">
        <v>2</v>
      </c>
      <c r="E31" s="16"/>
      <c r="F31" s="16"/>
      <c r="G31" s="17">
        <f>VLOOKUP(B31,'[1]Brokers'!$B$9:$Z$71,7,0)</f>
        <v>0</v>
      </c>
      <c r="H31" s="17">
        <f>VLOOKUP(B31,'[1]Brokers'!$B$9:$AB$66,24,0)</f>
        <v>0</v>
      </c>
      <c r="I31" s="17">
        <f>VLOOKUP(B31,'[1]Brokers'!$B$9:$M$66,12,0)</f>
        <v>0</v>
      </c>
      <c r="J31" s="17">
        <f>VLOOKUP(B31,'[1]Brokers'!$B$9:$R$66,17,0)</f>
        <v>0</v>
      </c>
      <c r="K31" s="17">
        <f>VLOOKUP(B31,'[1]Brokers'!$B$9:$T$66,19,0)</f>
        <v>0</v>
      </c>
      <c r="L31" s="18">
        <f t="shared" si="0"/>
        <v>0</v>
      </c>
      <c r="M31" s="19">
        <f>VLOOKUP(B31,'[2]Sheet8'!$B$9:$AB$66,27,0)</f>
        <v>975526457.02</v>
      </c>
      <c r="N31" s="20">
        <f>M31/$M$74</f>
        <v>0.0013057760635263808</v>
      </c>
      <c r="O31" s="19"/>
    </row>
    <row r="32" spans="1:15" ht="1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VLOOKUP(B32,'[1]Brokers'!$B$9:$Z$71,7,0)</f>
        <v>29776634</v>
      </c>
      <c r="H32" s="17">
        <f>VLOOKUP(B32,'[1]Brokers'!$B$9:$AB$66,24,0)</f>
        <v>0</v>
      </c>
      <c r="I32" s="17">
        <f>VLOOKUP(B32,'[1]Brokers'!$B$9:$M$66,12,0)</f>
        <v>0</v>
      </c>
      <c r="J32" s="17">
        <f>VLOOKUP(B32,'[1]Brokers'!$B$9:$R$66,17,0)</f>
        <v>0</v>
      </c>
      <c r="K32" s="17">
        <f>VLOOKUP(B32,'[1]Brokers'!$B$9:$T$66,19,0)</f>
        <v>52000000</v>
      </c>
      <c r="L32" s="18">
        <f>G32+H32+I32+J32+K32</f>
        <v>81776634</v>
      </c>
      <c r="M32" s="19">
        <f>VLOOKUP(B32,'[2]Sheet8'!$B$9:$AB$66,27,0)</f>
        <v>606234307.8</v>
      </c>
      <c r="N32" s="20">
        <f>M32/$M$74</f>
        <v>0.0008114656884159677</v>
      </c>
      <c r="O32" s="22"/>
    </row>
    <row r="33" spans="1:15" ht="15">
      <c r="A33" s="12">
        <v>18</v>
      </c>
      <c r="B33" s="13" t="s">
        <v>21</v>
      </c>
      <c r="C33" s="14" t="s">
        <v>84</v>
      </c>
      <c r="D33" s="15" t="s">
        <v>2</v>
      </c>
      <c r="E33" s="16" t="s">
        <v>2</v>
      </c>
      <c r="F33" s="16"/>
      <c r="G33" s="17">
        <f>VLOOKUP(B33,'[1]Brokers'!$B$9:$Z$71,7,0)</f>
        <v>85600397</v>
      </c>
      <c r="H33" s="17">
        <f>VLOOKUP(B33,'[1]Brokers'!$B$9:$AB$66,24,0)</f>
        <v>0</v>
      </c>
      <c r="I33" s="17">
        <f>VLOOKUP(B33,'[1]Brokers'!$B$9:$M$66,12,0)</f>
        <v>0</v>
      </c>
      <c r="J33" s="17">
        <f>VLOOKUP(B33,'[1]Brokers'!$B$9:$R$66,17,0)</f>
        <v>0</v>
      </c>
      <c r="K33" s="17">
        <f>VLOOKUP(B33,'[1]Brokers'!$B$9:$T$66,19,0)</f>
        <v>0</v>
      </c>
      <c r="L33" s="18">
        <f>G33+H33+I33+J33+K33</f>
        <v>85600397</v>
      </c>
      <c r="M33" s="19">
        <f>VLOOKUP(B33,'[2]Sheet8'!$B$9:$AB$66,27,0)</f>
        <v>554842263.2</v>
      </c>
      <c r="N33" s="20">
        <f>M33/$M$74</f>
        <v>0.0007426756507789011</v>
      </c>
      <c r="O33" s="21"/>
    </row>
    <row r="34" spans="1:15" ht="15">
      <c r="A34" s="12">
        <v>19</v>
      </c>
      <c r="B34" s="13" t="s">
        <v>18</v>
      </c>
      <c r="C34" s="14" t="s">
        <v>81</v>
      </c>
      <c r="D34" s="15" t="s">
        <v>2</v>
      </c>
      <c r="E34" s="16"/>
      <c r="F34" s="16"/>
      <c r="G34" s="17">
        <f>VLOOKUP(B34,'[1]Brokers'!$B$9:$Z$71,7,0)</f>
        <v>4939800</v>
      </c>
      <c r="H34" s="17">
        <f>VLOOKUP(B34,'[1]Brokers'!$B$9:$AB$66,24,0)</f>
        <v>0</v>
      </c>
      <c r="I34" s="17">
        <f>VLOOKUP(B34,'[1]Brokers'!$B$9:$M$66,12,0)</f>
        <v>0</v>
      </c>
      <c r="J34" s="17">
        <f>VLOOKUP(B34,'[1]Brokers'!$B$9:$R$66,17,0)</f>
        <v>0</v>
      </c>
      <c r="K34" s="17">
        <f>VLOOKUP(B34,'[1]Brokers'!$B$9:$T$66,19,0)</f>
        <v>0</v>
      </c>
      <c r="L34" s="18">
        <f t="shared" si="0"/>
        <v>4939800</v>
      </c>
      <c r="M34" s="19">
        <f>VLOOKUP(B34,'[2]Sheet8'!$B$9:$AB$66,27,0)</f>
        <v>518786366.40000004</v>
      </c>
      <c r="N34" s="20">
        <f>M34/$M$74</f>
        <v>0.0006944135799230901</v>
      </c>
      <c r="O34" s="19"/>
    </row>
    <row r="35" spans="1:15" ht="15">
      <c r="A35" s="12">
        <v>20</v>
      </c>
      <c r="B35" s="13" t="s">
        <v>20</v>
      </c>
      <c r="C35" s="14" t="s">
        <v>83</v>
      </c>
      <c r="D35" s="15" t="s">
        <v>2</v>
      </c>
      <c r="E35" s="16"/>
      <c r="F35" s="16"/>
      <c r="G35" s="17">
        <f>VLOOKUP(B35,'[1]Brokers'!$B$9:$Z$71,7,0)</f>
        <v>6153840</v>
      </c>
      <c r="H35" s="17">
        <f>VLOOKUP(B35,'[1]Brokers'!$B$9:$AB$66,24,0)</f>
        <v>0</v>
      </c>
      <c r="I35" s="17">
        <f>VLOOKUP(B35,'[1]Brokers'!$B$9:$M$66,12,0)</f>
        <v>0</v>
      </c>
      <c r="J35" s="17">
        <f>VLOOKUP(B35,'[1]Brokers'!$B$9:$R$66,17,0)</f>
        <v>0</v>
      </c>
      <c r="K35" s="17">
        <f>VLOOKUP(B35,'[1]Brokers'!$B$9:$T$66,19,0)</f>
        <v>0</v>
      </c>
      <c r="L35" s="18">
        <f>G35+H35+I35+J35+K35</f>
        <v>6153840</v>
      </c>
      <c r="M35" s="19">
        <f>VLOOKUP(B35,'[2]Sheet8'!$B$9:$AB$66,27,0)</f>
        <v>418554030</v>
      </c>
      <c r="N35" s="20">
        <f>M35/$M$74</f>
        <v>0.0005602491144484641</v>
      </c>
      <c r="O35" s="19"/>
    </row>
    <row r="36" spans="1:15" ht="15">
      <c r="A36" s="12">
        <v>21</v>
      </c>
      <c r="B36" s="13" t="s">
        <v>26</v>
      </c>
      <c r="C36" s="14" t="s">
        <v>89</v>
      </c>
      <c r="D36" s="15" t="s">
        <v>2</v>
      </c>
      <c r="E36" s="16" t="s">
        <v>2</v>
      </c>
      <c r="F36" s="16" t="s">
        <v>2</v>
      </c>
      <c r="G36" s="17">
        <f>VLOOKUP(B36,'[1]Brokers'!$B$9:$Z$71,7,0)</f>
        <v>8520363</v>
      </c>
      <c r="H36" s="17">
        <f>VLOOKUP(B36,'[1]Brokers'!$B$9:$AB$66,24,0)</f>
        <v>0</v>
      </c>
      <c r="I36" s="17">
        <f>VLOOKUP(B36,'[1]Brokers'!$B$9:$M$66,12,0)</f>
        <v>0</v>
      </c>
      <c r="J36" s="17">
        <f>VLOOKUP(B36,'[1]Brokers'!$B$9:$R$66,17,0)</f>
        <v>0</v>
      </c>
      <c r="K36" s="17">
        <f>VLOOKUP(B36,'[1]Brokers'!$B$9:$T$66,19,0)</f>
        <v>0</v>
      </c>
      <c r="L36" s="18">
        <f>G36+H36+I36+J36+K36</f>
        <v>8520363</v>
      </c>
      <c r="M36" s="19">
        <f>VLOOKUP(B36,'[2]Sheet8'!$B$9:$AB$66,27,0)</f>
        <v>336575274.71000004</v>
      </c>
      <c r="N36" s="20">
        <f>M36/$M$74</f>
        <v>0.0004505177016251069</v>
      </c>
      <c r="O36" s="19"/>
    </row>
    <row r="37" spans="1:15" ht="15">
      <c r="A37" s="12">
        <v>22</v>
      </c>
      <c r="B37" s="13" t="s">
        <v>23</v>
      </c>
      <c r="C37" s="14" t="s">
        <v>86</v>
      </c>
      <c r="D37" s="15" t="s">
        <v>2</v>
      </c>
      <c r="E37" s="16"/>
      <c r="F37" s="16"/>
      <c r="G37" s="17">
        <f>VLOOKUP(B37,'[1]Brokers'!$B$9:$Z$71,7,0)</f>
        <v>48527655</v>
      </c>
      <c r="H37" s="17">
        <f>VLOOKUP(B37,'[1]Brokers'!$B$9:$AB$66,24,0)</f>
        <v>0</v>
      </c>
      <c r="I37" s="17">
        <f>VLOOKUP(B37,'[1]Brokers'!$B$9:$M$66,12,0)</f>
        <v>0</v>
      </c>
      <c r="J37" s="17">
        <f>VLOOKUP(B37,'[1]Brokers'!$B$9:$R$66,17,0)</f>
        <v>0</v>
      </c>
      <c r="K37" s="17">
        <f>VLOOKUP(B37,'[1]Brokers'!$B$9:$T$66,19,0)</f>
        <v>0</v>
      </c>
      <c r="L37" s="18">
        <f>G37+H37+I37+J37+K37</f>
        <v>48527655</v>
      </c>
      <c r="M37" s="19">
        <f>VLOOKUP(B37,'[2]Sheet8'!$B$9:$AB$66,27,0)</f>
        <v>304559445.56</v>
      </c>
      <c r="N37" s="20">
        <f>M37/$M$74</f>
        <v>0.000407663401716393</v>
      </c>
      <c r="O37" s="19"/>
    </row>
    <row r="38" spans="1:15" ht="15">
      <c r="A38" s="12">
        <v>23</v>
      </c>
      <c r="B38" s="13" t="s">
        <v>28</v>
      </c>
      <c r="C38" s="14" t="s">
        <v>91</v>
      </c>
      <c r="D38" s="15" t="s">
        <v>2</v>
      </c>
      <c r="E38" s="16"/>
      <c r="F38" s="16"/>
      <c r="G38" s="17">
        <f>VLOOKUP(B38,'[1]Brokers'!$B$9:$Z$71,7,0)</f>
        <v>16298120.3</v>
      </c>
      <c r="H38" s="17">
        <f>VLOOKUP(B38,'[1]Brokers'!$B$9:$AB$66,24,0)</f>
        <v>0</v>
      </c>
      <c r="I38" s="17">
        <f>VLOOKUP(B38,'[1]Brokers'!$B$9:$M$66,12,0)</f>
        <v>0</v>
      </c>
      <c r="J38" s="17">
        <f>VLOOKUP(B38,'[1]Brokers'!$B$9:$R$66,17,0)</f>
        <v>0</v>
      </c>
      <c r="K38" s="17">
        <f>VLOOKUP(B38,'[1]Brokers'!$B$9:$T$66,19,0)</f>
        <v>0</v>
      </c>
      <c r="L38" s="18">
        <f>G38+H38+I38+J38+K38</f>
        <v>16298120.3</v>
      </c>
      <c r="M38" s="19">
        <f>VLOOKUP(B38,'[2]Sheet8'!$B$9:$AB$66,27,0)</f>
        <v>289579918.21</v>
      </c>
      <c r="N38" s="20">
        <f>M38/$M$74</f>
        <v>0.0003876127838004837</v>
      </c>
      <c r="O38" s="19"/>
    </row>
    <row r="39" spans="1:15" ht="15">
      <c r="A39" s="12">
        <v>24</v>
      </c>
      <c r="B39" s="13" t="s">
        <v>24</v>
      </c>
      <c r="C39" s="14" t="s">
        <v>87</v>
      </c>
      <c r="D39" s="15" t="s">
        <v>2</v>
      </c>
      <c r="E39" s="16" t="s">
        <v>2</v>
      </c>
      <c r="F39" s="16"/>
      <c r="G39" s="17">
        <f>VLOOKUP(B39,'[1]Brokers'!$B$9:$Z$71,7,0)</f>
        <v>3791812</v>
      </c>
      <c r="H39" s="17">
        <f>VLOOKUP(B39,'[1]Brokers'!$B$9:$AB$66,24,0)</f>
        <v>0</v>
      </c>
      <c r="I39" s="17">
        <f>VLOOKUP(B39,'[1]Brokers'!$B$9:$M$66,12,0)</f>
        <v>0</v>
      </c>
      <c r="J39" s="17">
        <f>VLOOKUP(B39,'[1]Brokers'!$B$9:$R$66,17,0)</f>
        <v>0</v>
      </c>
      <c r="K39" s="17">
        <f>VLOOKUP(B39,'[1]Brokers'!$B$9:$T$66,19,0)</f>
        <v>14761454</v>
      </c>
      <c r="L39" s="18">
        <f>G39+H39+I39+J39+K39</f>
        <v>18553266</v>
      </c>
      <c r="M39" s="19">
        <f>VLOOKUP(B39,'[2]Sheet8'!$B$9:$AB$66,27,0)</f>
        <v>284161464</v>
      </c>
      <c r="N39" s="20">
        <f>M39/$M$74</f>
        <v>0.00038035999454211233</v>
      </c>
      <c r="O39" s="19"/>
    </row>
    <row r="40" spans="1:15" ht="15">
      <c r="A40" s="12">
        <v>25</v>
      </c>
      <c r="B40" s="13" t="s">
        <v>22</v>
      </c>
      <c r="C40" s="14" t="s">
        <v>85</v>
      </c>
      <c r="D40" s="15" t="s">
        <v>2</v>
      </c>
      <c r="E40" s="16"/>
      <c r="F40" s="16"/>
      <c r="G40" s="17">
        <f>VLOOKUP(B40,'[1]Brokers'!$B$9:$Z$71,7,0)</f>
        <v>3971541</v>
      </c>
      <c r="H40" s="17">
        <f>VLOOKUP(B40,'[1]Brokers'!$B$9:$AB$66,24,0)</f>
        <v>0</v>
      </c>
      <c r="I40" s="17">
        <f>VLOOKUP(B40,'[1]Brokers'!$B$9:$M$66,12,0)</f>
        <v>0</v>
      </c>
      <c r="J40" s="17">
        <f>VLOOKUP(B40,'[1]Brokers'!$B$9:$R$66,17,0)</f>
        <v>0</v>
      </c>
      <c r="K40" s="17">
        <f>VLOOKUP(B40,'[1]Brokers'!$B$9:$T$66,19,0)</f>
        <v>0</v>
      </c>
      <c r="L40" s="18">
        <f>G40+H40+I40+J40+K40</f>
        <v>3971541</v>
      </c>
      <c r="M40" s="19">
        <f>VLOOKUP(B40,'[2]Sheet8'!$B$9:$AB$66,27,0)</f>
        <v>230468574.4</v>
      </c>
      <c r="N40" s="20">
        <f>M40/$M$74</f>
        <v>0.0003084901959152083</v>
      </c>
      <c r="O40" s="19"/>
    </row>
    <row r="41" spans="1:15" ht="15">
      <c r="A41" s="12">
        <v>26</v>
      </c>
      <c r="B41" s="13" t="s">
        <v>25</v>
      </c>
      <c r="C41" s="14" t="s">
        <v>88</v>
      </c>
      <c r="D41" s="15" t="s">
        <v>2</v>
      </c>
      <c r="E41" s="16"/>
      <c r="F41" s="16"/>
      <c r="G41" s="17">
        <f>VLOOKUP(B41,'[1]Brokers'!$B$9:$Z$71,7,0)</f>
        <v>63119040.3</v>
      </c>
      <c r="H41" s="17">
        <f>VLOOKUP(B41,'[1]Brokers'!$B$9:$AB$66,24,0)</f>
        <v>0</v>
      </c>
      <c r="I41" s="17">
        <f>VLOOKUP(B41,'[1]Brokers'!$B$9:$M$66,12,0)</f>
        <v>0</v>
      </c>
      <c r="J41" s="17">
        <f>VLOOKUP(B41,'[1]Brokers'!$B$9:$R$66,17,0)</f>
        <v>0</v>
      </c>
      <c r="K41" s="17">
        <f>VLOOKUP(B41,'[1]Brokers'!$B$9:$T$66,19,0)</f>
        <v>0</v>
      </c>
      <c r="L41" s="18">
        <f>G41+H41+I41+J41+K41</f>
        <v>63119040.3</v>
      </c>
      <c r="M41" s="19">
        <f>VLOOKUP(B41,'[2]Sheet8'!$B$9:$AB$66,27,0)</f>
        <v>218645822.89999998</v>
      </c>
      <c r="N41" s="20">
        <f>M41/$M$74</f>
        <v>0.0002926650321765644</v>
      </c>
      <c r="O41" s="19"/>
    </row>
    <row r="42" spans="1:15" ht="15">
      <c r="A42" s="12">
        <v>27</v>
      </c>
      <c r="B42" s="13" t="s">
        <v>35</v>
      </c>
      <c r="C42" s="14" t="s">
        <v>98</v>
      </c>
      <c r="D42" s="15" t="s">
        <v>2</v>
      </c>
      <c r="E42" s="16"/>
      <c r="F42" s="16"/>
      <c r="G42" s="17">
        <f>VLOOKUP(B42,'[1]Brokers'!$B$9:$Z$71,7,0)</f>
        <v>52215339.03</v>
      </c>
      <c r="H42" s="17">
        <f>VLOOKUP(B42,'[1]Brokers'!$B$9:$AB$66,24,0)</f>
        <v>0</v>
      </c>
      <c r="I42" s="17">
        <f>VLOOKUP(B42,'[1]Brokers'!$B$9:$M$66,12,0)</f>
        <v>0</v>
      </c>
      <c r="J42" s="17">
        <f>VLOOKUP(B42,'[1]Brokers'!$B$9:$R$66,17,0)</f>
        <v>0</v>
      </c>
      <c r="K42" s="17">
        <f>VLOOKUP(B42,'[1]Brokers'!$B$9:$T$66,19,0)</f>
        <v>0</v>
      </c>
      <c r="L42" s="18">
        <f>G42+H42+I42+J42+K42</f>
        <v>52215339.03</v>
      </c>
      <c r="M42" s="19">
        <f>VLOOKUP(B42,'[2]Sheet8'!$B$9:$AB$66,27,0)</f>
        <v>211488395.34</v>
      </c>
      <c r="N42" s="20">
        <f>M42/$M$74</f>
        <v>0.00028308456665764677</v>
      </c>
      <c r="O42" s="19"/>
    </row>
    <row r="43" spans="1:15" ht="15">
      <c r="A43" s="12">
        <v>28</v>
      </c>
      <c r="B43" s="13" t="s">
        <v>38</v>
      </c>
      <c r="C43" s="14" t="s">
        <v>38</v>
      </c>
      <c r="D43" s="15" t="s">
        <v>2</v>
      </c>
      <c r="E43" s="16" t="s">
        <v>2</v>
      </c>
      <c r="F43" s="16"/>
      <c r="G43" s="17">
        <f>VLOOKUP(B43,'[1]Brokers'!$B$9:$Z$71,7,0)</f>
        <v>78203130</v>
      </c>
      <c r="H43" s="17">
        <f>VLOOKUP(B43,'[1]Brokers'!$B$9:$AB$66,24,0)</f>
        <v>0</v>
      </c>
      <c r="I43" s="17">
        <f>VLOOKUP(B43,'[1]Brokers'!$B$9:$M$66,12,0)</f>
        <v>0</v>
      </c>
      <c r="J43" s="17">
        <f>VLOOKUP(B43,'[1]Brokers'!$B$9:$R$66,17,0)</f>
        <v>0</v>
      </c>
      <c r="K43" s="17">
        <f>VLOOKUP(B43,'[1]Brokers'!$B$9:$T$66,19,0)</f>
        <v>0</v>
      </c>
      <c r="L43" s="18">
        <f>G43+H43+I43+J43+K43</f>
        <v>78203130</v>
      </c>
      <c r="M43" s="19">
        <f>VLOOKUP(B43,'[2]Sheet8'!$B$9:$AB$66,27,0)</f>
        <v>178567591</v>
      </c>
      <c r="N43" s="20">
        <f>M43/$M$74</f>
        <v>0.00023901892600806048</v>
      </c>
      <c r="O43" s="19"/>
    </row>
    <row r="44" spans="1:15" ht="15">
      <c r="A44" s="12">
        <v>29</v>
      </c>
      <c r="B44" s="13" t="s">
        <v>29</v>
      </c>
      <c r="C44" s="14" t="s">
        <v>92</v>
      </c>
      <c r="D44" s="15" t="s">
        <v>2</v>
      </c>
      <c r="E44" s="16"/>
      <c r="F44" s="16"/>
      <c r="G44" s="17">
        <f>VLOOKUP(B44,'[1]Brokers'!$B$9:$Z$71,7,0)</f>
        <v>46405323</v>
      </c>
      <c r="H44" s="17">
        <f>VLOOKUP(B44,'[1]Brokers'!$B$9:$AB$66,24,0)</f>
        <v>0</v>
      </c>
      <c r="I44" s="17">
        <f>VLOOKUP(B44,'[1]Brokers'!$B$9:$M$66,12,0)</f>
        <v>0</v>
      </c>
      <c r="J44" s="17">
        <f>VLOOKUP(B44,'[1]Brokers'!$B$9:$R$66,17,0)</f>
        <v>0</v>
      </c>
      <c r="K44" s="17">
        <f>VLOOKUP(B44,'[1]Brokers'!$B$9:$T$66,19,0)</f>
        <v>0</v>
      </c>
      <c r="L44" s="18">
        <f>G44+H44+I44+J44+K44</f>
        <v>46405323</v>
      </c>
      <c r="M44" s="19">
        <f>VLOOKUP(B44,'[2]Sheet8'!$B$9:$AB$66,27,0)</f>
        <v>156840464.37</v>
      </c>
      <c r="N44" s="20">
        <f>M44/$M$74</f>
        <v>0.00020993641196807587</v>
      </c>
      <c r="O44" s="19"/>
    </row>
    <row r="45" spans="1:15" ht="15">
      <c r="A45" s="12">
        <v>30</v>
      </c>
      <c r="B45" s="13" t="s">
        <v>27</v>
      </c>
      <c r="C45" s="14" t="s">
        <v>90</v>
      </c>
      <c r="D45" s="15" t="s">
        <v>2</v>
      </c>
      <c r="E45" s="16"/>
      <c r="F45" s="16"/>
      <c r="G45" s="17">
        <f>VLOOKUP(B45,'[1]Brokers'!$B$9:$Z$71,7,0)</f>
        <v>0</v>
      </c>
      <c r="H45" s="17">
        <f>VLOOKUP(B45,'[1]Brokers'!$B$9:$AB$66,24,0)</f>
        <v>0</v>
      </c>
      <c r="I45" s="17">
        <f>VLOOKUP(B45,'[1]Brokers'!$B$9:$M$66,12,0)</f>
        <v>0</v>
      </c>
      <c r="J45" s="17">
        <f>VLOOKUP(B45,'[1]Brokers'!$B$9:$R$66,17,0)</f>
        <v>0</v>
      </c>
      <c r="K45" s="17">
        <f>VLOOKUP(B45,'[1]Brokers'!$B$9:$T$66,19,0)</f>
        <v>0</v>
      </c>
      <c r="L45" s="18">
        <f>G45+H45+I45+J45+K45</f>
        <v>0</v>
      </c>
      <c r="M45" s="19">
        <f>VLOOKUP(B45,'[2]Sheet8'!$B$9:$AB$66,27,0)</f>
        <v>123942326</v>
      </c>
      <c r="N45" s="20">
        <f>M45/$M$74</f>
        <v>0.00016590111050700633</v>
      </c>
      <c r="O45" s="19"/>
    </row>
    <row r="46" spans="1:15" ht="15">
      <c r="A46" s="12">
        <v>31</v>
      </c>
      <c r="B46" s="13" t="s">
        <v>32</v>
      </c>
      <c r="C46" s="14" t="s">
        <v>95</v>
      </c>
      <c r="D46" s="15" t="s">
        <v>2</v>
      </c>
      <c r="E46" s="16"/>
      <c r="F46" s="16"/>
      <c r="G46" s="17">
        <f>VLOOKUP(B46,'[1]Brokers'!$B$9:$Z$71,7,0)</f>
        <v>2151930</v>
      </c>
      <c r="H46" s="17">
        <f>VLOOKUP(B46,'[1]Brokers'!$B$9:$AB$66,24,0)</f>
        <v>0</v>
      </c>
      <c r="I46" s="17">
        <f>VLOOKUP(B46,'[1]Brokers'!$B$9:$M$66,12,0)</f>
        <v>0</v>
      </c>
      <c r="J46" s="17">
        <f>VLOOKUP(B46,'[1]Brokers'!$B$9:$R$66,17,0)</f>
        <v>0</v>
      </c>
      <c r="K46" s="17">
        <f>VLOOKUP(B46,'[1]Brokers'!$B$9:$T$66,19,0)</f>
        <v>0</v>
      </c>
      <c r="L46" s="18">
        <f>G46+H46+I46+J46+K46</f>
        <v>2151930</v>
      </c>
      <c r="M46" s="19">
        <f>VLOOKUP(B46,'[2]Sheet8'!$B$9:$AB$66,27,0)</f>
        <v>113195601.8</v>
      </c>
      <c r="N46" s="20">
        <f>M46/$M$74</f>
        <v>0.00015151624670275176</v>
      </c>
      <c r="O46" s="19"/>
    </row>
    <row r="47" spans="1:15" ht="15">
      <c r="A47" s="12">
        <v>32</v>
      </c>
      <c r="B47" s="13" t="s">
        <v>30</v>
      </c>
      <c r="C47" s="14" t="s">
        <v>93</v>
      </c>
      <c r="D47" s="15" t="s">
        <v>2</v>
      </c>
      <c r="E47" s="16"/>
      <c r="F47" s="16"/>
      <c r="G47" s="17">
        <f>VLOOKUP(B47,'[1]Brokers'!$B$9:$Z$71,7,0)</f>
        <v>18050060.58</v>
      </c>
      <c r="H47" s="17">
        <f>VLOOKUP(B47,'[1]Brokers'!$B$9:$AB$66,24,0)</f>
        <v>0</v>
      </c>
      <c r="I47" s="17">
        <f>VLOOKUP(B47,'[1]Brokers'!$B$9:$M$66,12,0)</f>
        <v>0</v>
      </c>
      <c r="J47" s="17">
        <f>VLOOKUP(B47,'[1]Brokers'!$B$9:$R$66,17,0)</f>
        <v>0</v>
      </c>
      <c r="K47" s="17">
        <f>VLOOKUP(B47,'[1]Brokers'!$B$9:$T$66,19,0)</f>
        <v>0</v>
      </c>
      <c r="L47" s="18">
        <f t="shared" si="0"/>
        <v>18050060.58</v>
      </c>
      <c r="M47" s="19">
        <f>VLOOKUP(B47,'[2]Sheet8'!$B$9:$AB$66,27,0)</f>
        <v>88039625.17999999</v>
      </c>
      <c r="N47" s="20">
        <f>M47/$M$74</f>
        <v>0.0001178440977941837</v>
      </c>
      <c r="O47" s="19"/>
    </row>
    <row r="48" spans="1:15" ht="15">
      <c r="A48" s="12">
        <v>33</v>
      </c>
      <c r="B48" s="13" t="s">
        <v>37</v>
      </c>
      <c r="C48" s="14" t="s">
        <v>100</v>
      </c>
      <c r="D48" s="15" t="s">
        <v>2</v>
      </c>
      <c r="E48" s="16"/>
      <c r="F48" s="16"/>
      <c r="G48" s="17">
        <f>VLOOKUP(B48,'[1]Brokers'!$B$9:$Z$71,7,0)</f>
        <v>90590</v>
      </c>
      <c r="H48" s="17">
        <f>VLOOKUP(B48,'[1]Brokers'!$B$9:$AB$66,24,0)</f>
        <v>0</v>
      </c>
      <c r="I48" s="17">
        <f>VLOOKUP(B48,'[1]Brokers'!$B$9:$M$66,12,0)</f>
        <v>0</v>
      </c>
      <c r="J48" s="17">
        <f>VLOOKUP(B48,'[1]Brokers'!$B$9:$R$66,17,0)</f>
        <v>0</v>
      </c>
      <c r="K48" s="17">
        <f>VLOOKUP(B48,'[1]Brokers'!$B$9:$T$66,19,0)</f>
        <v>0</v>
      </c>
      <c r="L48" s="18">
        <f>G48+H48+I48+J48+K48</f>
        <v>90590</v>
      </c>
      <c r="M48" s="19">
        <f>VLOOKUP(B48,'[2]Sheet8'!$B$9:$AB$66,27,0)</f>
        <v>51555594</v>
      </c>
      <c r="N48" s="20">
        <f>M48/$M$74</f>
        <v>6.900895419251978E-05</v>
      </c>
      <c r="O48" s="19"/>
    </row>
    <row r="49" spans="1:15" ht="15">
      <c r="A49" s="12">
        <v>34</v>
      </c>
      <c r="B49" s="13" t="s">
        <v>31</v>
      </c>
      <c r="C49" s="14" t="s">
        <v>94</v>
      </c>
      <c r="D49" s="15" t="s">
        <v>2</v>
      </c>
      <c r="E49" s="16" t="s">
        <v>2</v>
      </c>
      <c r="F49" s="16"/>
      <c r="G49" s="17">
        <f>VLOOKUP(B49,'[1]Brokers'!$B$9:$Z$71,7,0)</f>
        <v>0</v>
      </c>
      <c r="H49" s="17">
        <f>VLOOKUP(B49,'[1]Brokers'!$B$9:$AB$66,24,0)</f>
        <v>0</v>
      </c>
      <c r="I49" s="17">
        <f>VLOOKUP(B49,'[1]Brokers'!$B$9:$M$66,12,0)</f>
        <v>0</v>
      </c>
      <c r="J49" s="17">
        <f>VLOOKUP(B49,'[1]Brokers'!$B$9:$R$66,17,0)</f>
        <v>0</v>
      </c>
      <c r="K49" s="17">
        <f>VLOOKUP(B49,'[1]Brokers'!$B$9:$T$66,19,0)</f>
        <v>0</v>
      </c>
      <c r="L49" s="18">
        <f t="shared" si="0"/>
        <v>0</v>
      </c>
      <c r="M49" s="19">
        <f>VLOOKUP(B49,'[2]Sheet8'!$B$9:$AB$66,27,0)</f>
        <v>48131000</v>
      </c>
      <c r="N49" s="20">
        <f>M49/$M$74</f>
        <v>6.442501611445247E-05</v>
      </c>
      <c r="O49" s="19"/>
    </row>
    <row r="50" spans="1:16" s="24" customFormat="1" ht="15">
      <c r="A50" s="12">
        <v>35</v>
      </c>
      <c r="B50" s="13" t="s">
        <v>33</v>
      </c>
      <c r="C50" s="14" t="s">
        <v>96</v>
      </c>
      <c r="D50" s="15" t="s">
        <v>2</v>
      </c>
      <c r="E50" s="16"/>
      <c r="F50" s="16"/>
      <c r="G50" s="17">
        <f>VLOOKUP(B50,'[1]Brokers'!$B$9:$Z$71,7,0)</f>
        <v>2033147</v>
      </c>
      <c r="H50" s="17">
        <f>VLOOKUP(B50,'[1]Brokers'!$B$9:$AB$66,24,0)</f>
        <v>0</v>
      </c>
      <c r="I50" s="17">
        <f>VLOOKUP(B50,'[1]Brokers'!$B$9:$M$66,12,0)</f>
        <v>0</v>
      </c>
      <c r="J50" s="17">
        <f>VLOOKUP(B50,'[1]Brokers'!$B$9:$R$66,17,0)</f>
        <v>0</v>
      </c>
      <c r="K50" s="17">
        <f>VLOOKUP(B50,'[1]Brokers'!$B$9:$T$66,19,0)</f>
        <v>0</v>
      </c>
      <c r="L50" s="18">
        <f t="shared" si="0"/>
        <v>2033147</v>
      </c>
      <c r="M50" s="19">
        <f>VLOOKUP(B50,'[2]Sheet8'!$B$9:$AB$66,27,0)</f>
        <v>38206558</v>
      </c>
      <c r="N50" s="20">
        <f>M50/$M$74</f>
        <v>5.114080561026705E-05</v>
      </c>
      <c r="O50" s="19"/>
      <c r="P50" s="23"/>
    </row>
    <row r="51" spans="1:15" ht="15">
      <c r="A51" s="12">
        <v>36</v>
      </c>
      <c r="B51" s="13" t="s">
        <v>34</v>
      </c>
      <c r="C51" s="14" t="s">
        <v>97</v>
      </c>
      <c r="D51" s="15" t="s">
        <v>2</v>
      </c>
      <c r="E51" s="16"/>
      <c r="F51" s="16"/>
      <c r="G51" s="17">
        <f>VLOOKUP(B51,'[1]Brokers'!$B$9:$Z$71,7,0)</f>
        <v>19250</v>
      </c>
      <c r="H51" s="17">
        <f>VLOOKUP(B51,'[1]Brokers'!$B$9:$AB$66,24,0)</f>
        <v>0</v>
      </c>
      <c r="I51" s="17">
        <f>VLOOKUP(B51,'[1]Brokers'!$B$9:$M$66,12,0)</f>
        <v>0</v>
      </c>
      <c r="J51" s="17">
        <f>VLOOKUP(B51,'[1]Brokers'!$B$9:$R$66,17,0)</f>
        <v>0</v>
      </c>
      <c r="K51" s="17">
        <f>VLOOKUP(B51,'[1]Brokers'!$B$9:$T$66,19,0)</f>
        <v>0</v>
      </c>
      <c r="L51" s="18">
        <f t="shared" si="0"/>
        <v>19250</v>
      </c>
      <c r="M51" s="19">
        <f>VLOOKUP(B51,'[2]Sheet8'!$B$9:$AB$66,27,0)</f>
        <v>29640654</v>
      </c>
      <c r="N51" s="20">
        <f>M51/$M$74</f>
        <v>3.967504543003283E-05</v>
      </c>
      <c r="O51" s="19"/>
    </row>
    <row r="52" spans="1:15" ht="15">
      <c r="A52" s="12">
        <v>37</v>
      </c>
      <c r="B52" s="13" t="s">
        <v>36</v>
      </c>
      <c r="C52" s="14" t="s">
        <v>99</v>
      </c>
      <c r="D52" s="15" t="s">
        <v>2</v>
      </c>
      <c r="E52" s="16"/>
      <c r="F52" s="16"/>
      <c r="G52" s="17">
        <f>VLOOKUP(B52,'[1]Brokers'!$B$9:$Z$71,7,0)</f>
        <v>0</v>
      </c>
      <c r="H52" s="17">
        <f>VLOOKUP(B52,'[1]Brokers'!$B$9:$AB$66,24,0)</f>
        <v>0</v>
      </c>
      <c r="I52" s="17">
        <f>VLOOKUP(B52,'[1]Brokers'!$B$9:$M$66,12,0)</f>
        <v>0</v>
      </c>
      <c r="J52" s="17">
        <f>VLOOKUP(B52,'[1]Brokers'!$B$9:$R$66,17,0)</f>
        <v>0</v>
      </c>
      <c r="K52" s="17">
        <f>VLOOKUP(B52,'[1]Brokers'!$B$9:$T$66,19,0)</f>
        <v>0</v>
      </c>
      <c r="L52" s="18">
        <f t="shared" si="0"/>
        <v>0</v>
      </c>
      <c r="M52" s="19">
        <f>VLOOKUP(B52,'[2]Sheet8'!$B$9:$AB$66,27,0)</f>
        <v>26159358</v>
      </c>
      <c r="N52" s="20">
        <f>M52/$M$74</f>
        <v>3.501520975449775E-05</v>
      </c>
      <c r="O52" s="19"/>
    </row>
    <row r="53" spans="1:15" ht="15">
      <c r="A53" s="12">
        <v>38</v>
      </c>
      <c r="B53" s="13" t="s">
        <v>39</v>
      </c>
      <c r="C53" s="14" t="s">
        <v>101</v>
      </c>
      <c r="D53" s="15" t="s">
        <v>2</v>
      </c>
      <c r="E53" s="16"/>
      <c r="F53" s="16"/>
      <c r="G53" s="17">
        <f>VLOOKUP(B53,'[1]Brokers'!$B$9:$Z$71,7,0)</f>
        <v>0</v>
      </c>
      <c r="H53" s="17">
        <f>VLOOKUP(B53,'[1]Brokers'!$B$9:$AB$66,24,0)</f>
        <v>0</v>
      </c>
      <c r="I53" s="17">
        <f>VLOOKUP(B53,'[1]Brokers'!$B$9:$M$66,12,0)</f>
        <v>0</v>
      </c>
      <c r="J53" s="17">
        <f>VLOOKUP(B53,'[1]Brokers'!$B$9:$R$66,17,0)</f>
        <v>0</v>
      </c>
      <c r="K53" s="17">
        <f>VLOOKUP(B53,'[1]Brokers'!$B$9:$T$66,19,0)</f>
        <v>0</v>
      </c>
      <c r="L53" s="18">
        <f>G53+H53+I53+J53+K53</f>
        <v>0</v>
      </c>
      <c r="M53" s="19">
        <f>VLOOKUP(B53,'[2]Sheet8'!$B$9:$AB$66,27,0)</f>
        <v>17738255.5</v>
      </c>
      <c r="N53" s="20">
        <f>M53/$M$74</f>
        <v>2.37432714140528E-05</v>
      </c>
      <c r="O53" s="19"/>
    </row>
    <row r="54" spans="1:15" ht="15">
      <c r="A54" s="12">
        <v>39</v>
      </c>
      <c r="B54" s="13" t="s">
        <v>41</v>
      </c>
      <c r="C54" s="14" t="s">
        <v>103</v>
      </c>
      <c r="D54" s="15" t="s">
        <v>2</v>
      </c>
      <c r="E54" s="16"/>
      <c r="F54" s="16"/>
      <c r="G54" s="17">
        <f>VLOOKUP(B54,'[1]Brokers'!$B$9:$Z$71,7,0)</f>
        <v>7081660</v>
      </c>
      <c r="H54" s="17">
        <f>VLOOKUP(B54,'[1]Brokers'!$B$9:$AB$66,24,0)</f>
        <v>0</v>
      </c>
      <c r="I54" s="17">
        <f>VLOOKUP(B54,'[1]Brokers'!$B$9:$M$66,12,0)</f>
        <v>0</v>
      </c>
      <c r="J54" s="17">
        <f>VLOOKUP(B54,'[1]Brokers'!$B$9:$R$66,17,0)</f>
        <v>0</v>
      </c>
      <c r="K54" s="17">
        <f>VLOOKUP(B54,'[1]Brokers'!$B$9:$T$66,19,0)</f>
        <v>0</v>
      </c>
      <c r="L54" s="18">
        <f>G54+H54+I54+J54+K54</f>
        <v>7081660</v>
      </c>
      <c r="M54" s="19">
        <f>VLOOKUP(B54,'[2]Sheet8'!$B$9:$AB$66,27,0)</f>
        <v>12452776.8</v>
      </c>
      <c r="N54" s="20">
        <f>M54/$M$74</f>
        <v>1.6668474496887247E-05</v>
      </c>
      <c r="O54" s="19"/>
    </row>
    <row r="55" spans="1:15" ht="15">
      <c r="A55" s="12">
        <v>40</v>
      </c>
      <c r="B55" s="13" t="s">
        <v>40</v>
      </c>
      <c r="C55" s="14" t="s">
        <v>102</v>
      </c>
      <c r="D55" s="15" t="s">
        <v>2</v>
      </c>
      <c r="E55" s="16"/>
      <c r="F55" s="16"/>
      <c r="G55" s="17">
        <f>VLOOKUP(B55,'[1]Brokers'!$B$9:$Z$71,7,0)</f>
        <v>4589555</v>
      </c>
      <c r="H55" s="17">
        <f>VLOOKUP(B55,'[1]Brokers'!$B$9:$AB$66,24,0)</f>
        <v>0</v>
      </c>
      <c r="I55" s="17">
        <f>VLOOKUP(B55,'[1]Brokers'!$B$9:$M$66,12,0)</f>
        <v>0</v>
      </c>
      <c r="J55" s="17">
        <f>VLOOKUP(B55,'[1]Brokers'!$B$9:$R$66,17,0)</f>
        <v>0</v>
      </c>
      <c r="K55" s="17">
        <f>VLOOKUP(B55,'[1]Brokers'!$B$9:$T$66,19,0)</f>
        <v>0</v>
      </c>
      <c r="L55" s="18">
        <f>G55+H55+I55+J55+K55</f>
        <v>4589555</v>
      </c>
      <c r="M55" s="19">
        <f>VLOOKUP(B55,'[2]Sheet8'!$B$9:$AB$66,27,0)</f>
        <v>8767580</v>
      </c>
      <c r="N55" s="20">
        <f>M55/$M$74</f>
        <v>1.1735710514735851E-05</v>
      </c>
      <c r="O55" s="19"/>
    </row>
    <row r="56" spans="1:15" ht="15">
      <c r="A56" s="12">
        <v>41</v>
      </c>
      <c r="B56" s="13" t="s">
        <v>44</v>
      </c>
      <c r="C56" s="14" t="s">
        <v>44</v>
      </c>
      <c r="D56" s="15" t="s">
        <v>2</v>
      </c>
      <c r="E56" s="16"/>
      <c r="F56" s="16"/>
      <c r="G56" s="17">
        <f>VLOOKUP(B56,'[1]Brokers'!$B$9:$Z$71,7,0)</f>
        <v>0</v>
      </c>
      <c r="H56" s="17">
        <f>VLOOKUP(B56,'[1]Brokers'!$B$9:$AB$66,24,0)</f>
        <v>0</v>
      </c>
      <c r="I56" s="17">
        <f>VLOOKUP(B56,'[1]Brokers'!$B$9:$M$66,12,0)</f>
        <v>0</v>
      </c>
      <c r="J56" s="17">
        <f>VLOOKUP(B56,'[1]Brokers'!$B$9:$R$66,17,0)</f>
        <v>0</v>
      </c>
      <c r="K56" s="17">
        <f>VLOOKUP(B56,'[1]Brokers'!$B$9:$T$66,19,0)</f>
        <v>0</v>
      </c>
      <c r="L56" s="18">
        <f>G56+H56+I56+J56+K56</f>
        <v>0</v>
      </c>
      <c r="M56" s="19">
        <f>VLOOKUP(B56,'[2]Sheet8'!$B$9:$AB$66,27,0)</f>
        <v>5444500</v>
      </c>
      <c r="N56" s="20">
        <f>M56/$M$74</f>
        <v>7.287652453411243E-06</v>
      </c>
      <c r="O56" s="19"/>
    </row>
    <row r="57" spans="1:15" ht="15">
      <c r="A57" s="12">
        <v>42</v>
      </c>
      <c r="B57" s="13" t="s">
        <v>42</v>
      </c>
      <c r="C57" s="14" t="s">
        <v>104</v>
      </c>
      <c r="D57" s="15" t="s">
        <v>2</v>
      </c>
      <c r="E57" s="16" t="s">
        <v>2</v>
      </c>
      <c r="F57" s="16" t="s">
        <v>2</v>
      </c>
      <c r="G57" s="17">
        <f>VLOOKUP(B57,'[1]Brokers'!$B$9:$Z$71,7,0)</f>
        <v>0</v>
      </c>
      <c r="H57" s="17">
        <f>VLOOKUP(B57,'[1]Brokers'!$B$9:$AB$66,24,0)</f>
        <v>0</v>
      </c>
      <c r="I57" s="17">
        <f>VLOOKUP(B57,'[1]Brokers'!$B$9:$M$66,12,0)</f>
        <v>0</v>
      </c>
      <c r="J57" s="17">
        <f>VLOOKUP(B57,'[1]Brokers'!$B$9:$R$66,17,0)</f>
        <v>0</v>
      </c>
      <c r="K57" s="17">
        <f>VLOOKUP(B57,'[1]Brokers'!$B$9:$T$66,19,0)</f>
        <v>0</v>
      </c>
      <c r="L57" s="18">
        <f t="shared" si="0"/>
        <v>0</v>
      </c>
      <c r="M57" s="19">
        <f>VLOOKUP(B57,'[2]Sheet8'!$B$9:$AB$66,27,0)</f>
        <v>1156040</v>
      </c>
      <c r="N57" s="20">
        <f>M57/$M$74</f>
        <v>1.5473997138840175E-06</v>
      </c>
      <c r="O57" s="19"/>
    </row>
    <row r="58" spans="1:15" ht="15">
      <c r="A58" s="12">
        <v>43</v>
      </c>
      <c r="B58" s="13" t="s">
        <v>43</v>
      </c>
      <c r="C58" s="14" t="s">
        <v>105</v>
      </c>
      <c r="D58" s="15" t="s">
        <v>2</v>
      </c>
      <c r="E58" s="16" t="s">
        <v>2</v>
      </c>
      <c r="F58" s="16" t="s">
        <v>2</v>
      </c>
      <c r="G58" s="17">
        <f>VLOOKUP(B58,'[1]Brokers'!$B$9:$Z$71,7,0)</f>
        <v>0</v>
      </c>
      <c r="H58" s="17">
        <f>VLOOKUP(B58,'[1]Brokers'!$B$9:$AB$66,24,0)</f>
        <v>0</v>
      </c>
      <c r="I58" s="17">
        <f>VLOOKUP(B58,'[1]Brokers'!$B$9:$M$66,12,0)</f>
        <v>0</v>
      </c>
      <c r="J58" s="17">
        <f>VLOOKUP(B58,'[1]Brokers'!$B$9:$R$66,17,0)</f>
        <v>0</v>
      </c>
      <c r="K58" s="17">
        <f>VLOOKUP(B58,'[1]Brokers'!$B$9:$T$66,19,0)</f>
        <v>0</v>
      </c>
      <c r="L58" s="18">
        <f t="shared" si="0"/>
        <v>0</v>
      </c>
      <c r="M58" s="19">
        <f>VLOOKUP(B58,'[2]Sheet8'!$B$9:$AB$66,27,0)</f>
        <v>0</v>
      </c>
      <c r="N58" s="20">
        <f>M58/$M$74</f>
        <v>0</v>
      </c>
      <c r="O58" s="19"/>
    </row>
    <row r="59" spans="1:15" ht="15">
      <c r="A59" s="12">
        <v>44</v>
      </c>
      <c r="B59" s="13" t="s">
        <v>45</v>
      </c>
      <c r="C59" s="14" t="s">
        <v>106</v>
      </c>
      <c r="D59" s="15" t="s">
        <v>2</v>
      </c>
      <c r="E59" s="16" t="s">
        <v>2</v>
      </c>
      <c r="F59" s="16" t="s">
        <v>2</v>
      </c>
      <c r="G59" s="17">
        <f>VLOOKUP(B59,'[1]Brokers'!$B$9:$Z$71,7,0)</f>
        <v>0</v>
      </c>
      <c r="H59" s="17">
        <f>VLOOKUP(B59,'[1]Brokers'!$B$9:$AB$66,24,0)</f>
        <v>0</v>
      </c>
      <c r="I59" s="17">
        <f>VLOOKUP(B59,'[1]Brokers'!$B$9:$M$66,12,0)</f>
        <v>0</v>
      </c>
      <c r="J59" s="17">
        <f>VLOOKUP(B59,'[1]Brokers'!$B$9:$R$66,17,0)</f>
        <v>0</v>
      </c>
      <c r="K59" s="17">
        <f>VLOOKUP(B59,'[1]Brokers'!$B$9:$T$66,19,0)</f>
        <v>0</v>
      </c>
      <c r="L59" s="18">
        <f t="shared" si="0"/>
        <v>0</v>
      </c>
      <c r="M59" s="19">
        <f>VLOOKUP(B59,'[2]Sheet8'!$B$9:$AB$66,27,0)</f>
        <v>0</v>
      </c>
      <c r="N59" s="20">
        <f>M59/$M$74</f>
        <v>0</v>
      </c>
      <c r="O59" s="19"/>
    </row>
    <row r="60" spans="1:15" ht="15">
      <c r="A60" s="12">
        <v>45</v>
      </c>
      <c r="B60" s="13" t="s">
        <v>46</v>
      </c>
      <c r="C60" s="14" t="s">
        <v>107</v>
      </c>
      <c r="D60" s="15" t="s">
        <v>2</v>
      </c>
      <c r="E60" s="16"/>
      <c r="F60" s="16"/>
      <c r="G60" s="17">
        <f>VLOOKUP(B60,'[1]Brokers'!$B$9:$Z$71,7,0)</f>
        <v>0</v>
      </c>
      <c r="H60" s="17">
        <f>VLOOKUP(B60,'[1]Brokers'!$B$9:$AB$66,24,0)</f>
        <v>0</v>
      </c>
      <c r="I60" s="17">
        <f>VLOOKUP(B60,'[1]Brokers'!$B$9:$M$66,12,0)</f>
        <v>0</v>
      </c>
      <c r="J60" s="17">
        <f>VLOOKUP(B60,'[1]Brokers'!$B$9:$R$66,17,0)</f>
        <v>0</v>
      </c>
      <c r="K60" s="17">
        <f>VLOOKUP(B60,'[1]Brokers'!$B$9:$T$66,19,0)</f>
        <v>0</v>
      </c>
      <c r="L60" s="18">
        <f t="shared" si="0"/>
        <v>0</v>
      </c>
      <c r="M60" s="19">
        <f>VLOOKUP(B60,'[2]Sheet8'!$B$9:$AB$66,27,0)</f>
        <v>0</v>
      </c>
      <c r="N60" s="20">
        <f>M60/$M$74</f>
        <v>0</v>
      </c>
      <c r="O60" s="19"/>
    </row>
    <row r="61" spans="1:15" ht="15">
      <c r="A61" s="12">
        <v>46</v>
      </c>
      <c r="B61" s="13" t="s">
        <v>47</v>
      </c>
      <c r="C61" s="14" t="s">
        <v>108</v>
      </c>
      <c r="D61" s="15" t="s">
        <v>2</v>
      </c>
      <c r="E61" s="16"/>
      <c r="F61" s="16"/>
      <c r="G61" s="17">
        <f>VLOOKUP(B61,'[1]Brokers'!$B$9:$Z$71,7,0)</f>
        <v>0</v>
      </c>
      <c r="H61" s="17">
        <f>VLOOKUP(B61,'[1]Brokers'!$B$9:$AB$66,24,0)</f>
        <v>0</v>
      </c>
      <c r="I61" s="17">
        <f>VLOOKUP(B61,'[1]Brokers'!$B$9:$M$66,12,0)</f>
        <v>0</v>
      </c>
      <c r="J61" s="17">
        <f>VLOOKUP(B61,'[1]Brokers'!$B$9:$R$66,17,0)</f>
        <v>0</v>
      </c>
      <c r="K61" s="17">
        <f>VLOOKUP(B61,'[1]Brokers'!$B$9:$T$66,19,0)</f>
        <v>0</v>
      </c>
      <c r="L61" s="18">
        <f t="shared" si="0"/>
        <v>0</v>
      </c>
      <c r="M61" s="19">
        <f>VLOOKUP(B61,'[2]Sheet8'!$B$9:$AB$66,27,0)</f>
        <v>0</v>
      </c>
      <c r="N61" s="20">
        <f>M61/$M$74</f>
        <v>0</v>
      </c>
      <c r="O61" s="19"/>
    </row>
    <row r="62" spans="1:15" ht="15">
      <c r="A62" s="12">
        <v>47</v>
      </c>
      <c r="B62" s="13" t="s">
        <v>48</v>
      </c>
      <c r="C62" s="14" t="s">
        <v>48</v>
      </c>
      <c r="D62" s="15" t="s">
        <v>2</v>
      </c>
      <c r="E62" s="16"/>
      <c r="F62" s="16"/>
      <c r="G62" s="17">
        <f>VLOOKUP(B62,'[1]Brokers'!$B$9:$Z$71,7,0)</f>
        <v>0</v>
      </c>
      <c r="H62" s="17">
        <f>VLOOKUP(B62,'[1]Brokers'!$B$9:$AB$66,24,0)</f>
        <v>0</v>
      </c>
      <c r="I62" s="17">
        <f>VLOOKUP(B62,'[1]Brokers'!$B$9:$M$66,12,0)</f>
        <v>0</v>
      </c>
      <c r="J62" s="17">
        <f>VLOOKUP(B62,'[1]Brokers'!$B$9:$R$66,17,0)</f>
        <v>0</v>
      </c>
      <c r="K62" s="17">
        <f>VLOOKUP(B62,'[1]Brokers'!$B$9:$T$66,19,0)</f>
        <v>0</v>
      </c>
      <c r="L62" s="18">
        <f t="shared" si="0"/>
        <v>0</v>
      </c>
      <c r="M62" s="19">
        <f>VLOOKUP(B62,'[2]Sheet8'!$B$9:$AB$66,27,0)</f>
        <v>0</v>
      </c>
      <c r="N62" s="20">
        <f>M62/$M$74</f>
        <v>0</v>
      </c>
      <c r="O62" s="19"/>
    </row>
    <row r="63" spans="1:15" ht="15">
      <c r="A63" s="12">
        <v>48</v>
      </c>
      <c r="B63" s="13" t="s">
        <v>49</v>
      </c>
      <c r="C63" s="14" t="s">
        <v>49</v>
      </c>
      <c r="D63" s="15" t="s">
        <v>2</v>
      </c>
      <c r="E63" s="15" t="s">
        <v>2</v>
      </c>
      <c r="F63" s="16"/>
      <c r="G63" s="17">
        <f>VLOOKUP(B63,'[1]Brokers'!$B$9:$Z$71,7,0)</f>
        <v>0</v>
      </c>
      <c r="H63" s="17">
        <f>VLOOKUP(B63,'[1]Brokers'!$B$9:$AB$66,24,0)</f>
        <v>0</v>
      </c>
      <c r="I63" s="17">
        <f>VLOOKUP(B63,'[1]Brokers'!$B$9:$M$66,12,0)</f>
        <v>0</v>
      </c>
      <c r="J63" s="17">
        <f>VLOOKUP(B63,'[1]Brokers'!$B$9:$R$66,17,0)</f>
        <v>0</v>
      </c>
      <c r="K63" s="17">
        <f>VLOOKUP(B63,'[1]Brokers'!$B$9:$T$66,19,0)</f>
        <v>0</v>
      </c>
      <c r="L63" s="18">
        <f t="shared" si="0"/>
        <v>0</v>
      </c>
      <c r="M63" s="19">
        <f>VLOOKUP(B63,'[2]Sheet8'!$B$9:$AB$66,27,0)</f>
        <v>0</v>
      </c>
      <c r="N63" s="20">
        <f>M63/$M$74</f>
        <v>0</v>
      </c>
      <c r="O63" s="19"/>
    </row>
    <row r="64" spans="1:15" ht="15">
      <c r="A64" s="12">
        <v>49</v>
      </c>
      <c r="B64" s="13" t="s">
        <v>50</v>
      </c>
      <c r="C64" s="14" t="s">
        <v>50</v>
      </c>
      <c r="D64" s="15" t="s">
        <v>2</v>
      </c>
      <c r="E64" s="16"/>
      <c r="F64" s="16"/>
      <c r="G64" s="17">
        <f>VLOOKUP(B64,'[1]Brokers'!$B$9:$Z$71,7,0)</f>
        <v>0</v>
      </c>
      <c r="H64" s="17">
        <f>VLOOKUP(B64,'[1]Brokers'!$B$9:$AB$66,24,0)</f>
        <v>0</v>
      </c>
      <c r="I64" s="17">
        <f>VLOOKUP(B64,'[1]Brokers'!$B$9:$M$66,12,0)</f>
        <v>0</v>
      </c>
      <c r="J64" s="17">
        <f>VLOOKUP(B64,'[1]Brokers'!$B$9:$R$66,17,0)</f>
        <v>0</v>
      </c>
      <c r="K64" s="17">
        <f>VLOOKUP(B64,'[1]Brokers'!$B$9:$T$66,19,0)</f>
        <v>0</v>
      </c>
      <c r="L64" s="18">
        <f t="shared" si="0"/>
        <v>0</v>
      </c>
      <c r="M64" s="19">
        <f>VLOOKUP(B64,'[2]Sheet8'!$B$9:$AB$66,27,0)</f>
        <v>0</v>
      </c>
      <c r="N64" s="20">
        <f>M64/$M$74</f>
        <v>0</v>
      </c>
      <c r="O64" s="19"/>
    </row>
    <row r="65" spans="1:15" ht="15">
      <c r="A65" s="12">
        <v>50</v>
      </c>
      <c r="B65" s="13" t="s">
        <v>51</v>
      </c>
      <c r="C65" s="14" t="s">
        <v>109</v>
      </c>
      <c r="D65" s="15" t="s">
        <v>2</v>
      </c>
      <c r="E65" s="16"/>
      <c r="F65" s="16"/>
      <c r="G65" s="17">
        <f>VLOOKUP(B65,'[1]Brokers'!$B$9:$Z$71,7,0)</f>
        <v>0</v>
      </c>
      <c r="H65" s="17">
        <f>VLOOKUP(B65,'[1]Brokers'!$B$9:$AB$66,24,0)</f>
        <v>0</v>
      </c>
      <c r="I65" s="17">
        <f>VLOOKUP(B65,'[1]Brokers'!$B$9:$M$66,12,0)</f>
        <v>0</v>
      </c>
      <c r="J65" s="17">
        <f>VLOOKUP(B65,'[1]Brokers'!$B$9:$R$66,17,0)</f>
        <v>0</v>
      </c>
      <c r="K65" s="17">
        <f>VLOOKUP(B65,'[1]Brokers'!$B$9:$T$66,19,0)</f>
        <v>0</v>
      </c>
      <c r="L65" s="18">
        <f t="shared" si="0"/>
        <v>0</v>
      </c>
      <c r="M65" s="19">
        <f>VLOOKUP(B65,'[2]Sheet8'!$B$9:$AB$66,27,0)</f>
        <v>0</v>
      </c>
      <c r="N65" s="20">
        <f>M65/$M$74</f>
        <v>0</v>
      </c>
      <c r="O65" s="19"/>
    </row>
    <row r="66" spans="1:15" ht="15">
      <c r="A66" s="12">
        <v>51</v>
      </c>
      <c r="B66" s="13" t="s">
        <v>52</v>
      </c>
      <c r="C66" s="14" t="s">
        <v>52</v>
      </c>
      <c r="D66" s="15" t="s">
        <v>2</v>
      </c>
      <c r="E66" s="16"/>
      <c r="F66" s="16"/>
      <c r="G66" s="17">
        <f>VLOOKUP(B66,'[1]Brokers'!$B$9:$Z$71,7,0)</f>
        <v>0</v>
      </c>
      <c r="H66" s="17">
        <f>VLOOKUP(B66,'[1]Brokers'!$B$9:$AB$66,24,0)</f>
        <v>0</v>
      </c>
      <c r="I66" s="17">
        <f>VLOOKUP(B66,'[1]Brokers'!$B$9:$M$66,12,0)</f>
        <v>0</v>
      </c>
      <c r="J66" s="17">
        <f>VLOOKUP(B66,'[1]Brokers'!$B$9:$R$66,17,0)</f>
        <v>0</v>
      </c>
      <c r="K66" s="17">
        <f>VLOOKUP(B66,'[1]Brokers'!$B$9:$T$66,19,0)</f>
        <v>0</v>
      </c>
      <c r="L66" s="18">
        <f t="shared" si="0"/>
        <v>0</v>
      </c>
      <c r="M66" s="19">
        <f>VLOOKUP(B66,'[2]Sheet8'!$B$9:$AB$66,27,0)</f>
        <v>0</v>
      </c>
      <c r="N66" s="20">
        <f>M66/$M$74</f>
        <v>0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 t="s">
        <v>2</v>
      </c>
      <c r="E67" s="16"/>
      <c r="F67" s="16"/>
      <c r="G67" s="17">
        <f>VLOOKUP(B67,'[1]Brokers'!$B$9:$Z$71,7,0)</f>
        <v>0</v>
      </c>
      <c r="H67" s="17">
        <f>VLOOKUP(B67,'[1]Brokers'!$B$9:$AB$66,24,0)</f>
        <v>0</v>
      </c>
      <c r="I67" s="17">
        <f>VLOOKUP(B67,'[1]Brokers'!$B$9:$M$66,12,0)</f>
        <v>0</v>
      </c>
      <c r="J67" s="17">
        <f>VLOOKUP(B67,'[1]Brokers'!$B$9:$R$66,17,0)</f>
        <v>0</v>
      </c>
      <c r="K67" s="17">
        <f>VLOOKUP(B67,'[1]Brokers'!$B$9:$T$66,19,0)</f>
        <v>0</v>
      </c>
      <c r="L67" s="18">
        <f t="shared" si="0"/>
        <v>0</v>
      </c>
      <c r="M67" s="19">
        <f>VLOOKUP(B67,'[2]Sheet8'!$B$9:$AB$66,27,0)</f>
        <v>0</v>
      </c>
      <c r="N67" s="20">
        <f>M67/$M$74</f>
        <v>0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 t="s">
        <v>2</v>
      </c>
      <c r="E68" s="16"/>
      <c r="F68" s="16"/>
      <c r="G68" s="17">
        <f>VLOOKUP(B68,'[1]Brokers'!$B$9:$Z$71,7,0)</f>
        <v>0</v>
      </c>
      <c r="H68" s="17">
        <f>VLOOKUP(B68,'[1]Brokers'!$B$9:$AB$66,24,0)</f>
        <v>0</v>
      </c>
      <c r="I68" s="17">
        <f>VLOOKUP(B68,'[1]Brokers'!$B$9:$M$66,12,0)</f>
        <v>0</v>
      </c>
      <c r="J68" s="17">
        <f>VLOOKUP(B68,'[1]Brokers'!$B$9:$R$66,17,0)</f>
        <v>0</v>
      </c>
      <c r="K68" s="17">
        <f>VLOOKUP(B68,'[1]Brokers'!$B$9:$T$66,19,0)</f>
        <v>0</v>
      </c>
      <c r="L68" s="18">
        <f t="shared" si="0"/>
        <v>0</v>
      </c>
      <c r="M68" s="19">
        <f>VLOOKUP(B68,'[2]Sheet8'!$B$9:$AB$66,27,0)</f>
        <v>0</v>
      </c>
      <c r="N68" s="20">
        <f>M68/$M$74</f>
        <v>0</v>
      </c>
      <c r="O68" s="19"/>
    </row>
    <row r="69" spans="1:15" ht="15">
      <c r="A69" s="12">
        <v>54</v>
      </c>
      <c r="B69" s="13" t="s">
        <v>55</v>
      </c>
      <c r="C69" s="14" t="s">
        <v>111</v>
      </c>
      <c r="D69" s="15" t="s">
        <v>2</v>
      </c>
      <c r="E69" s="16"/>
      <c r="F69" s="16"/>
      <c r="G69" s="17">
        <f>VLOOKUP(B69,'[1]Brokers'!$B$9:$Z$71,7,0)</f>
        <v>0</v>
      </c>
      <c r="H69" s="17">
        <f>VLOOKUP(B69,'[1]Brokers'!$B$9:$AB$66,24,0)</f>
        <v>0</v>
      </c>
      <c r="I69" s="17">
        <f>VLOOKUP(B69,'[1]Brokers'!$B$9:$M$66,12,0)</f>
        <v>0</v>
      </c>
      <c r="J69" s="17">
        <f>VLOOKUP(B69,'[1]Brokers'!$B$9:$R$66,17,0)</f>
        <v>0</v>
      </c>
      <c r="K69" s="17">
        <f>VLOOKUP(B69,'[1]Brokers'!$B$9:$T$66,19,0)</f>
        <v>0</v>
      </c>
      <c r="L69" s="18">
        <f>G69+H69+I69+J69+K69</f>
        <v>0</v>
      </c>
      <c r="M69" s="19">
        <f>VLOOKUP(B69,'[2]Sheet8'!$B$9:$AB$66,27,0)</f>
        <v>0</v>
      </c>
      <c r="N69" s="20">
        <f>M69/$M$74</f>
        <v>0</v>
      </c>
      <c r="O69" s="19"/>
    </row>
    <row r="70" spans="1:15" ht="15">
      <c r="A70" s="12">
        <v>55</v>
      </c>
      <c r="B70" s="13" t="s">
        <v>56</v>
      </c>
      <c r="C70" s="14" t="s">
        <v>112</v>
      </c>
      <c r="D70" s="15"/>
      <c r="E70" s="16"/>
      <c r="F70" s="16"/>
      <c r="G70" s="17">
        <f>VLOOKUP(B70,'[1]Brokers'!$B$9:$Z$71,7,0)</f>
        <v>0</v>
      </c>
      <c r="H70" s="17">
        <f>VLOOKUP(B70,'[1]Brokers'!$B$9:$AB$66,24,0)</f>
        <v>0</v>
      </c>
      <c r="I70" s="17">
        <f>VLOOKUP(B70,'[1]Brokers'!$B$9:$M$66,12,0)</f>
        <v>0</v>
      </c>
      <c r="J70" s="17">
        <f>VLOOKUP(B70,'[1]Brokers'!$B$9:$R$66,17,0)</f>
        <v>0</v>
      </c>
      <c r="K70" s="17">
        <f>VLOOKUP(B70,'[1]Brokers'!$B$9:$T$66,19,0)</f>
        <v>0</v>
      </c>
      <c r="L70" s="18">
        <f t="shared" si="0"/>
        <v>0</v>
      </c>
      <c r="M70" s="19">
        <f>VLOOKUP(B70,'[2]Sheet8'!$B$9:$AB$66,27,0)</f>
        <v>0</v>
      </c>
      <c r="N70" s="20">
        <f>M70/$M$74</f>
        <v>0</v>
      </c>
      <c r="O70" s="19"/>
    </row>
    <row r="71" spans="1:16" ht="15">
      <c r="A71" s="12">
        <v>56</v>
      </c>
      <c r="B71" s="13" t="s">
        <v>57</v>
      </c>
      <c r="C71" s="14" t="s">
        <v>113</v>
      </c>
      <c r="D71" s="15" t="s">
        <v>2</v>
      </c>
      <c r="E71" s="16"/>
      <c r="F71" s="16"/>
      <c r="G71" s="17">
        <f>VLOOKUP(B71,'[1]Brokers'!$B$9:$Z$71,7,0)</f>
        <v>0</v>
      </c>
      <c r="H71" s="17">
        <f>VLOOKUP(B71,'[1]Brokers'!$B$9:$AB$66,24,0)</f>
        <v>0</v>
      </c>
      <c r="I71" s="17">
        <f>VLOOKUP(B71,'[1]Brokers'!$B$9:$M$66,12,0)</f>
        <v>0</v>
      </c>
      <c r="J71" s="17">
        <f>VLOOKUP(B71,'[1]Brokers'!$B$9:$R$66,17,0)</f>
        <v>0</v>
      </c>
      <c r="K71" s="17">
        <f>VLOOKUP(B71,'[1]Brokers'!$B$9:$T$66,19,0)</f>
        <v>0</v>
      </c>
      <c r="L71" s="18">
        <f t="shared" si="0"/>
        <v>0</v>
      </c>
      <c r="M71" s="19">
        <f>VLOOKUP(B71,'[2]Sheet8'!$B$9:$AB$66,27,0)</f>
        <v>0</v>
      </c>
      <c r="N71" s="20">
        <f>M71/$M$74</f>
        <v>0</v>
      </c>
      <c r="O71" s="19"/>
      <c r="P71" s="25"/>
    </row>
    <row r="72" spans="1:16" ht="15">
      <c r="A72" s="12">
        <v>57</v>
      </c>
      <c r="B72" s="13" t="s">
        <v>58</v>
      </c>
      <c r="C72" s="14" t="s">
        <v>114</v>
      </c>
      <c r="D72" s="15" t="s">
        <v>2</v>
      </c>
      <c r="E72" s="16" t="s">
        <v>2</v>
      </c>
      <c r="F72" s="16"/>
      <c r="G72" s="17">
        <f>VLOOKUP(B72,'[1]Brokers'!$B$9:$Z$71,7,0)</f>
        <v>0</v>
      </c>
      <c r="H72" s="17">
        <f>VLOOKUP(B72,'[1]Brokers'!$B$9:$AB$66,24,0)</f>
        <v>0</v>
      </c>
      <c r="I72" s="17">
        <f>VLOOKUP(B72,'[1]Brokers'!$B$9:$M$66,12,0)</f>
        <v>0</v>
      </c>
      <c r="J72" s="17">
        <f>VLOOKUP(B72,'[1]Brokers'!$B$9:$R$66,17,0)</f>
        <v>0</v>
      </c>
      <c r="K72" s="17">
        <f>VLOOKUP(B72,'[1]Brokers'!$B$9:$T$66,19,0)</f>
        <v>0</v>
      </c>
      <c r="L72" s="18">
        <f t="shared" si="0"/>
        <v>0</v>
      </c>
      <c r="M72" s="19">
        <f>VLOOKUP(B72,'[2]Sheet8'!$B$9:$AB$66,27,0)</f>
        <v>0</v>
      </c>
      <c r="N72" s="20">
        <f>M72/$M$74</f>
        <v>0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 t="s">
        <v>2</v>
      </c>
      <c r="E73" s="16"/>
      <c r="F73" s="16" t="s">
        <v>2</v>
      </c>
      <c r="G73" s="17">
        <f>VLOOKUP(B73,'[1]Brokers'!$B$9:$Z$71,7,0)</f>
        <v>0</v>
      </c>
      <c r="H73" s="17">
        <f>VLOOKUP(B73,'[1]Brokers'!$B$9:$AB$66,24,0)</f>
        <v>0</v>
      </c>
      <c r="I73" s="17">
        <f>VLOOKUP(B73,'[1]Brokers'!$B$9:$M$66,12,0)</f>
        <v>0</v>
      </c>
      <c r="J73" s="17">
        <f>VLOOKUP(B73,'[1]Brokers'!$B$9:$R$66,17,0)</f>
        <v>0</v>
      </c>
      <c r="K73" s="17">
        <f>VLOOKUP(B73,'[1]Brokers'!$B$9:$T$66,19,0)</f>
        <v>0</v>
      </c>
      <c r="L73" s="18">
        <f t="shared" si="0"/>
        <v>0</v>
      </c>
      <c r="M73" s="19">
        <f>VLOOKUP(B73,'[2]Sheet8'!$B$9:$AB$66,27,0)</f>
        <v>0</v>
      </c>
      <c r="N73" s="20">
        <f>M73/$M$74</f>
        <v>0</v>
      </c>
      <c r="O73" s="19"/>
      <c r="P73" s="25"/>
    </row>
    <row r="74" spans="1:16" ht="16.5" customHeight="1" thickBot="1">
      <c r="A74" s="47" t="s">
        <v>116</v>
      </c>
      <c r="B74" s="48"/>
      <c r="C74" s="49"/>
      <c r="D74" s="26">
        <f>COUNTA(D16:D73)</f>
        <v>57</v>
      </c>
      <c r="E74" s="26">
        <f>COUNTA(E16:E73)</f>
        <v>24</v>
      </c>
      <c r="F74" s="26">
        <f>COUNTA(F16:F73)</f>
        <v>14</v>
      </c>
      <c r="G74" s="27">
        <f>SUM(G16:G73)</f>
        <v>6301863628.700001</v>
      </c>
      <c r="H74" s="27">
        <f>SUM(H16:H73)</f>
        <v>19007553600</v>
      </c>
      <c r="I74" s="27">
        <f>SUM(I16:I73)</f>
        <v>0</v>
      </c>
      <c r="J74" s="27">
        <f>SUM(J16:J73)</f>
        <v>2553864680</v>
      </c>
      <c r="K74" s="27">
        <f>SUM(K16:K73)</f>
        <v>52233533591</v>
      </c>
      <c r="L74" s="27">
        <f>SUM(L16:L73)</f>
        <v>80096815499.7</v>
      </c>
      <c r="M74" s="27">
        <f>SUM(M16:M73)</f>
        <v>747085571767.56</v>
      </c>
      <c r="N74" s="34">
        <f>SUM(N16:N73)</f>
        <v>0.9999999999999996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36" t="s">
        <v>117</v>
      </c>
      <c r="C76" s="36"/>
      <c r="D76" s="36"/>
      <c r="E76" s="36"/>
      <c r="F76" s="36"/>
      <c r="H76" s="31"/>
      <c r="K76" s="29"/>
      <c r="L76" s="29"/>
      <c r="O76" s="28"/>
      <c r="P76" s="25"/>
    </row>
    <row r="77" spans="3:16" ht="27.6" customHeight="1">
      <c r="C77" s="37"/>
      <c r="D77" s="37"/>
      <c r="E77" s="37"/>
      <c r="F77" s="37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L14:L15"/>
    <mergeCell ref="M14:M15"/>
    <mergeCell ref="K14:K15"/>
    <mergeCell ref="J14:J15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2017-08-04T09:03:00Z</cp:lastPrinted>
  <dcterms:created xsi:type="dcterms:W3CDTF">2017-06-09T07:51:20Z</dcterms:created>
  <dcterms:modified xsi:type="dcterms:W3CDTF">2017-09-12T01:27:36Z</dcterms:modified>
  <cp:category/>
  <cp:version/>
  <cp:contentType/>
  <cp:contentStatus/>
</cp:coreProperties>
</file>