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155" activeTab="0"/>
  </bookViews>
  <sheets>
    <sheet name="Sheet1" sheetId="1" r:id="rId1"/>
  </sheets>
  <externalReferences>
    <externalReference r:id="rId4"/>
    <externalReference r:id="rId5"/>
  </externalReferences>
  <definedNames>
    <definedName name="_xlnm._FilterDatabase" localSheetId="0" hidden="1">'Sheet1'!$A$15:$M$67</definedName>
    <definedName name="_xlnm.Print_Area" localSheetId="0">'Sheet1'!$A$1:$L$69</definedName>
  </definedNames>
  <calcPr calcId="152511"/>
</workbook>
</file>

<file path=xl/sharedStrings.xml><?xml version="1.0" encoding="utf-8"?>
<sst xmlns="http://schemas.openxmlformats.org/spreadsheetml/2006/main" count="212" uniqueCount="122">
  <si>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</si>
  <si>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</si>
  <si>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</si>
  <si>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</si>
  <si>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</si>
  <si>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</si>
  <si>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</si>
  <si>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</si>
  <si>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</si>
  <si>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</si>
  <si>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</si>
  <si>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</si>
  <si>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</si>
  <si>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</si>
  <si>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</si>
  <si>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</si>
  <si>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</si>
  <si>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</si>
  <si>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</si>
  <si>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</si>
  <si>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</si>
  <si>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</si>
  <si>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</si>
  <si>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</si>
  <si>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</si>
  <si>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</si>
  <si>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</si>
  <si>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</si>
  <si>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</si>
  <si>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</si>
  <si>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</si>
  <si>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</si>
  <si>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</si>
  <si>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</si>
  <si>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</si>
  <si>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</si>
  <si>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</si>
  <si>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</si>
  <si>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</si>
  <si>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</si>
  <si>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</si>
  <si>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</si>
  <si>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</si>
  <si>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</si>
  <si>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</si>
  <si>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</si>
  <si>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</si>
  <si>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</si>
  <si>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</si>
  <si>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</si>
  <si>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</si>
  <si>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</si>
  <si>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</si>
  <si>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</si>
  <si>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</si>
  <si>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</si>
  <si>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</si>
  <si>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</si>
  <si>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</si>
  <si>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</si>
  <si>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</si>
  <si>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</si>
  <si>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</si>
  <si>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</si>
  <si>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</si>
  <si>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</si>
  <si>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</si>
  <si>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</si>
  <si>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</si>
  <si>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</si>
  <si>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</si>
  <si>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</si>
  <si>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</si>
  <si>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</si>
  <si>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</si>
  <si>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</si>
  <si>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</si>
  <si>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</si>
  <si>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</si>
  <si>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</si>
  <si>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</si>
  <si>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</si>
  <si>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</si>
  <si>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</si>
  <si>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</si>
  <si>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</si>
  <si>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</si>
  <si>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</si>
  <si>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</si>
  <si>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</si>
  <si>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</si>
  <si>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</si>
  <si>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</si>
  <si>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</si>
  <si>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</si>
  <si>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</si>
  <si>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</si>
  <si>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</si>
  <si>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</si>
  <si>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</si>
  <si>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DOMI</t>
  </si>
  <si>
    <t>"ДОМИКС СЕК ҮЦК" ХХК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</si>
  <si>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</si>
  <si>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</si>
  <si>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</si>
  <si>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</si>
  <si>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</si>
  <si>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</si>
  <si>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</si>
  <si>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</si>
  <si>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</si>
  <si>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</si>
  <si>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</si>
  <si>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</si>
  <si>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</si>
  <si>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</si>
  <si>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</si>
  <si>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"ДИ ЭЙЧ КАПИТАЛ ҮЦК" ХХК</t>
  </si>
  <si>
    <t>GACB</t>
  </si>
  <si>
    <t>"ГЭРЭЛТ АССЭЙМООР КАПИТАЛ ҮЦК" ХХК</t>
  </si>
  <si>
    <t>2023 оны арилжааны нийт дүн</t>
  </si>
  <si>
    <t>3-р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</si>
</sst>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18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4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6" fillId="2" borderId="1" xfId="18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3" fontId="7" fillId="2" borderId="4" xfId="18" applyFont="1" applyFill="1" applyBorder="1" applyAlignment="1">
      <alignment horizontal="center" vertical="center"/>
    </xf>
    <xf numFmtId="9" fontId="7" fillId="4" borderId="5" xfId="15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3" fontId="4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12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55733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22\Mnth2022-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r5124.MSE\Desktop\Mnth2023.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</v>
          </cell>
          <cell r="F10">
            <v>454778</v>
          </cell>
          <cell r="G10">
            <v>179328865.55</v>
          </cell>
          <cell r="H10">
            <v>275105717.72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</v>
          </cell>
          <cell r="F11">
            <v>6861</v>
          </cell>
          <cell r="G11">
            <v>9915982</v>
          </cell>
          <cell r="H11">
            <v>22292375.96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</v>
          </cell>
          <cell r="F13">
            <v>813273</v>
          </cell>
          <cell r="G13">
            <v>376401479.14</v>
          </cell>
          <cell r="H13">
            <v>1024725262.35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7601394.1</v>
          </cell>
          <cell r="H18">
            <v>8761394.1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</v>
          </cell>
          <cell r="H19">
            <v>91498793.91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22897428.9</v>
          </cell>
          <cell r="F20">
            <v>172705</v>
          </cell>
          <cell r="G20">
            <v>23183554.49</v>
          </cell>
          <cell r="H20">
            <v>46080983.39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138948761.6</v>
          </cell>
          <cell r="F23">
            <v>479646</v>
          </cell>
          <cell r="G23">
            <v>222066915.75</v>
          </cell>
          <cell r="H23">
            <v>361015677.35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9438836.84</v>
          </cell>
          <cell r="F29">
            <v>47476</v>
          </cell>
          <cell r="G29">
            <v>14507603.05</v>
          </cell>
          <cell r="H29">
            <v>23946439.89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31312048.31</v>
          </cell>
          <cell r="F31">
            <v>63012</v>
          </cell>
          <cell r="G31">
            <v>21834842.81</v>
          </cell>
          <cell r="H31">
            <v>53146891.12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1710204072.57</v>
          </cell>
          <cell r="F32">
            <v>8193256</v>
          </cell>
          <cell r="G32">
            <v>1837961806.82</v>
          </cell>
          <cell r="H32">
            <v>3548165879.39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</v>
          </cell>
          <cell r="F38">
            <v>565928</v>
          </cell>
          <cell r="G38">
            <v>384844966.88</v>
          </cell>
          <cell r="H38">
            <v>567836191.84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2221110747.24</v>
          </cell>
          <cell r="F40">
            <v>2829217</v>
          </cell>
          <cell r="G40">
            <v>2107467309.09</v>
          </cell>
          <cell r="H40">
            <v>4328578056.33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15365806.37</v>
          </cell>
          <cell r="F44">
            <v>15189</v>
          </cell>
          <cell r="G44">
            <v>17107549.5</v>
          </cell>
          <cell r="H44">
            <v>32473355.869999997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61751020.41</v>
          </cell>
          <cell r="H52">
            <v>193654310.78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</v>
          </cell>
          <cell r="H54">
            <v>33118255.39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</v>
          </cell>
          <cell r="H55">
            <v>24344220.8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</v>
          </cell>
          <cell r="H56">
            <v>408463268.96000004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</v>
          </cell>
          <cell r="F58">
            <v>2001858</v>
          </cell>
          <cell r="G58">
            <v>620285575.25</v>
          </cell>
          <cell r="H58">
            <v>1262340769.47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218172271.45</v>
          </cell>
          <cell r="F60">
            <v>167805</v>
          </cell>
          <cell r="G60">
            <v>51004639.87</v>
          </cell>
          <cell r="H60">
            <v>269176911.32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</v>
          </cell>
          <cell r="F61">
            <v>9479</v>
          </cell>
          <cell r="G61">
            <v>4124652.03</v>
          </cell>
          <cell r="H61">
            <v>23222250.990000002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ALTN</v>
          </cell>
          <cell r="C7" t="str">
            <v>Алтан хоромсог</v>
          </cell>
          <cell r="D7">
            <v>4268</v>
          </cell>
          <cell r="E7">
            <v>6329593</v>
          </cell>
          <cell r="F7">
            <v>38334</v>
          </cell>
          <cell r="G7">
            <v>7235964</v>
          </cell>
          <cell r="H7">
            <v>13565557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42602</v>
          </cell>
          <cell r="O7">
            <v>13565557</v>
          </cell>
        </row>
        <row r="8">
          <cell r="B8" t="str">
            <v>ARD</v>
          </cell>
          <cell r="C8" t="str">
            <v>Өлзийй энд Ко</v>
          </cell>
          <cell r="D8">
            <v>513314</v>
          </cell>
          <cell r="E8">
            <v>185180595.56</v>
          </cell>
          <cell r="F8">
            <v>573899</v>
          </cell>
          <cell r="G8">
            <v>147233232.2</v>
          </cell>
          <cell r="H8">
            <v>332413827.76</v>
          </cell>
          <cell r="I8">
            <v>10</v>
          </cell>
          <cell r="J8">
            <v>998000</v>
          </cell>
          <cell r="K8">
            <v>30</v>
          </cell>
          <cell r="L8">
            <v>2958000</v>
          </cell>
          <cell r="M8">
            <v>3956000</v>
          </cell>
          <cell r="N8">
            <v>1087253</v>
          </cell>
          <cell r="O8">
            <v>336369827.76</v>
          </cell>
        </row>
        <row r="9">
          <cell r="B9" t="str">
            <v>ARGB</v>
          </cell>
          <cell r="C9" t="str">
            <v>Аргай бест</v>
          </cell>
          <cell r="D9">
            <v>13400</v>
          </cell>
          <cell r="E9">
            <v>19718394.8</v>
          </cell>
          <cell r="F9">
            <v>14950</v>
          </cell>
          <cell r="G9">
            <v>14042679.7</v>
          </cell>
          <cell r="H9">
            <v>33761074.5</v>
          </cell>
          <cell r="I9">
            <v>37</v>
          </cell>
          <cell r="J9">
            <v>3661010</v>
          </cell>
          <cell r="K9">
            <v>0</v>
          </cell>
          <cell r="L9">
            <v>0</v>
          </cell>
          <cell r="M9">
            <v>3661010</v>
          </cell>
          <cell r="N9">
            <v>28387</v>
          </cell>
          <cell r="O9">
            <v>37422084.5</v>
          </cell>
        </row>
        <row r="10">
          <cell r="B10" t="str">
            <v>BATS</v>
          </cell>
          <cell r="C10" t="str">
            <v>Батс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BDSC</v>
          </cell>
          <cell r="C11" t="str">
            <v>Бидисек</v>
          </cell>
          <cell r="D11">
            <v>8053337</v>
          </cell>
          <cell r="E11">
            <v>742417764.23</v>
          </cell>
          <cell r="F11">
            <v>7321303</v>
          </cell>
          <cell r="G11">
            <v>651529909.21</v>
          </cell>
          <cell r="H11">
            <v>1393947673.44</v>
          </cell>
          <cell r="I11">
            <v>10</v>
          </cell>
          <cell r="J11">
            <v>900000</v>
          </cell>
          <cell r="K11">
            <v>10</v>
          </cell>
          <cell r="L11">
            <v>950000</v>
          </cell>
          <cell r="M11">
            <v>1850000</v>
          </cell>
          <cell r="N11">
            <v>15374660</v>
          </cell>
          <cell r="O11">
            <v>1395797673.44</v>
          </cell>
        </row>
        <row r="12">
          <cell r="B12" t="str">
            <v>BKOC</v>
          </cell>
          <cell r="C12" t="str">
            <v>Бко капитал</v>
          </cell>
          <cell r="D12">
            <v>20</v>
          </cell>
          <cell r="E12">
            <v>32300</v>
          </cell>
          <cell r="F12">
            <v>5789</v>
          </cell>
          <cell r="G12">
            <v>4367002.5</v>
          </cell>
          <cell r="H12">
            <v>4399302.5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5809</v>
          </cell>
          <cell r="O12">
            <v>4399302.5</v>
          </cell>
        </row>
        <row r="13">
          <cell r="B13" t="str">
            <v>BLAC</v>
          </cell>
          <cell r="C13" t="str">
            <v>Блэкстоун интернэйшнл 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BLMB</v>
          </cell>
          <cell r="C14" t="str">
            <v>Блүмсбюри секюритиес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BSK</v>
          </cell>
          <cell r="C15" t="str">
            <v>Блюскай секьюритиз </v>
          </cell>
          <cell r="D15">
            <v>88</v>
          </cell>
          <cell r="E15">
            <v>16374</v>
          </cell>
          <cell r="F15">
            <v>1691</v>
          </cell>
          <cell r="G15">
            <v>638458</v>
          </cell>
          <cell r="H15">
            <v>654832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1779</v>
          </cell>
          <cell r="O15">
            <v>654832</v>
          </cell>
        </row>
        <row r="16">
          <cell r="B16" t="str">
            <v>BULG</v>
          </cell>
          <cell r="C16" t="str">
            <v>Булган брокер</v>
          </cell>
          <cell r="D16">
            <v>17</v>
          </cell>
          <cell r="E16">
            <v>273700</v>
          </cell>
          <cell r="F16">
            <v>0</v>
          </cell>
          <cell r="G16">
            <v>0</v>
          </cell>
          <cell r="H16">
            <v>273700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17</v>
          </cell>
          <cell r="O16">
            <v>273700</v>
          </cell>
        </row>
        <row r="17">
          <cell r="B17" t="str">
            <v>BUMB</v>
          </cell>
          <cell r="C17" t="str">
            <v>Бумбат Алтай</v>
          </cell>
          <cell r="D17">
            <v>81759</v>
          </cell>
          <cell r="E17">
            <v>66449443.09</v>
          </cell>
          <cell r="F17">
            <v>212082</v>
          </cell>
          <cell r="G17">
            <v>110790835.35</v>
          </cell>
          <cell r="H17">
            <v>177240278.44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293841</v>
          </cell>
          <cell r="O17">
            <v>177240278.44</v>
          </cell>
        </row>
        <row r="18">
          <cell r="B18" t="str">
            <v>BZIN</v>
          </cell>
          <cell r="C18" t="str">
            <v>Мирэ эссэт секьюритиес</v>
          </cell>
          <cell r="D18">
            <v>174414</v>
          </cell>
          <cell r="E18">
            <v>36263930.63</v>
          </cell>
          <cell r="F18">
            <v>592275</v>
          </cell>
          <cell r="G18">
            <v>70529539.41</v>
          </cell>
          <cell r="H18">
            <v>106793470.03999999</v>
          </cell>
          <cell r="I18">
            <v>384</v>
          </cell>
          <cell r="J18">
            <v>38360000</v>
          </cell>
          <cell r="K18">
            <v>0</v>
          </cell>
          <cell r="L18">
            <v>0</v>
          </cell>
          <cell r="M18">
            <v>38360000</v>
          </cell>
          <cell r="N18">
            <v>767073</v>
          </cell>
          <cell r="O18">
            <v>145153470.04</v>
          </cell>
        </row>
        <row r="19">
          <cell r="B19" t="str">
            <v>CTRL</v>
          </cell>
          <cell r="C19" t="str">
            <v>Централ секюритийз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DCF</v>
          </cell>
          <cell r="C20" t="str">
            <v>Ди Си Эф 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DELG</v>
          </cell>
          <cell r="C21" t="str">
            <v>Ди Эйч капитал</v>
          </cell>
          <cell r="D21">
            <v>270</v>
          </cell>
          <cell r="E21">
            <v>5583498</v>
          </cell>
          <cell r="F21">
            <v>1090</v>
          </cell>
          <cell r="G21">
            <v>1801833</v>
          </cell>
          <cell r="H21">
            <v>7385331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1360</v>
          </cell>
          <cell r="O21">
            <v>7385331</v>
          </cell>
        </row>
        <row r="22">
          <cell r="B22" t="str">
            <v>DOMI</v>
          </cell>
          <cell r="C22" t="str">
            <v>Домикс сек  </v>
          </cell>
          <cell r="D22">
            <v>15785</v>
          </cell>
          <cell r="E22">
            <v>5711862.29</v>
          </cell>
          <cell r="F22">
            <v>18046</v>
          </cell>
          <cell r="G22">
            <v>2117922.08</v>
          </cell>
          <cell r="H22">
            <v>7829784.37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33831</v>
          </cell>
          <cell r="O22">
            <v>7829784.37</v>
          </cell>
        </row>
        <row r="23">
          <cell r="B23" t="str">
            <v>DRBR</v>
          </cell>
          <cell r="C23" t="str">
            <v>Дархан брокер</v>
          </cell>
          <cell r="D23">
            <v>6082</v>
          </cell>
          <cell r="E23">
            <v>487734</v>
          </cell>
          <cell r="F23">
            <v>69941</v>
          </cell>
          <cell r="G23">
            <v>11365328.97</v>
          </cell>
          <cell r="H23">
            <v>11853062.97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76023</v>
          </cell>
          <cell r="O23">
            <v>11853062.97</v>
          </cell>
        </row>
        <row r="24">
          <cell r="B24" t="str">
            <v>ECM</v>
          </cell>
          <cell r="C24" t="str">
            <v>Еврази капитал холдинг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GACB</v>
          </cell>
          <cell r="C25" t="str">
            <v>Гэрэлт Ассэймоор Капитал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GATR</v>
          </cell>
          <cell r="C26" t="str">
            <v>Гацуурт трейд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GAUL</v>
          </cell>
          <cell r="C27" t="str">
            <v>Гаүли</v>
          </cell>
          <cell r="D27">
            <v>12430</v>
          </cell>
          <cell r="E27">
            <v>14555321.55</v>
          </cell>
          <cell r="F27">
            <v>241042</v>
          </cell>
          <cell r="G27">
            <v>48246687.89</v>
          </cell>
          <cell r="H27">
            <v>62802009.44</v>
          </cell>
          <cell r="I27">
            <v>64</v>
          </cell>
          <cell r="J27">
            <v>6336000</v>
          </cell>
          <cell r="K27">
            <v>0</v>
          </cell>
          <cell r="L27">
            <v>0</v>
          </cell>
          <cell r="M27">
            <v>6336000</v>
          </cell>
          <cell r="N27">
            <v>253536</v>
          </cell>
          <cell r="O27">
            <v>69138009.44</v>
          </cell>
        </row>
        <row r="28">
          <cell r="B28" t="str">
            <v>GDEV</v>
          </cell>
          <cell r="C28" t="str">
            <v>Гранддевелопмент</v>
          </cell>
          <cell r="D28">
            <v>92</v>
          </cell>
          <cell r="E28">
            <v>1207360</v>
          </cell>
          <cell r="F28">
            <v>732</v>
          </cell>
          <cell r="G28">
            <v>534496.2</v>
          </cell>
          <cell r="H28">
            <v>1741856.2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824</v>
          </cell>
          <cell r="O28">
            <v>1741856.2</v>
          </cell>
        </row>
        <row r="29">
          <cell r="B29" t="str">
            <v>GDSC</v>
          </cell>
          <cell r="C29" t="str">
            <v>Гүүд Сек</v>
          </cell>
          <cell r="D29">
            <v>97515</v>
          </cell>
          <cell r="E29">
            <v>23959185.9</v>
          </cell>
          <cell r="F29">
            <v>109553</v>
          </cell>
          <cell r="G29">
            <v>68852530.49</v>
          </cell>
          <cell r="H29">
            <v>92811716.38999999</v>
          </cell>
          <cell r="I29">
            <v>60</v>
          </cell>
          <cell r="J29">
            <v>6054000</v>
          </cell>
          <cell r="K29">
            <v>0</v>
          </cell>
          <cell r="L29">
            <v>0</v>
          </cell>
          <cell r="M29">
            <v>6054000</v>
          </cell>
          <cell r="N29">
            <v>207128</v>
          </cell>
          <cell r="O29">
            <v>98865716.38999999</v>
          </cell>
        </row>
        <row r="30">
          <cell r="B30" t="str">
            <v>GLMT</v>
          </cell>
          <cell r="C30" t="str">
            <v>Голомт капитал</v>
          </cell>
          <cell r="D30">
            <v>6638162</v>
          </cell>
          <cell r="E30">
            <v>2421361689.04</v>
          </cell>
          <cell r="F30">
            <v>5204894</v>
          </cell>
          <cell r="G30">
            <v>2418277512.23</v>
          </cell>
          <cell r="H30">
            <v>4839639201.27</v>
          </cell>
          <cell r="I30">
            <v>48467</v>
          </cell>
          <cell r="J30">
            <v>4847444700</v>
          </cell>
          <cell r="K30">
            <v>48514</v>
          </cell>
          <cell r="L30">
            <v>4852061400</v>
          </cell>
          <cell r="M30">
            <v>9699506100</v>
          </cell>
          <cell r="N30">
            <v>11940037</v>
          </cell>
          <cell r="O30">
            <v>14539145301.27</v>
          </cell>
        </row>
        <row r="31">
          <cell r="B31" t="str">
            <v>HUN</v>
          </cell>
          <cell r="C31" t="str">
            <v>Хүннү эмпайр </v>
          </cell>
          <cell r="D31">
            <v>0</v>
          </cell>
          <cell r="E31">
            <v>0</v>
          </cell>
          <cell r="F31">
            <v>29440</v>
          </cell>
          <cell r="G31">
            <v>31477380</v>
          </cell>
          <cell r="H31">
            <v>31477380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29440</v>
          </cell>
          <cell r="O31">
            <v>31477380</v>
          </cell>
        </row>
        <row r="32">
          <cell r="B32" t="str">
            <v>INVC</v>
          </cell>
          <cell r="C32" t="str">
            <v>Инвес кор капитал</v>
          </cell>
          <cell r="D32">
            <v>1778346</v>
          </cell>
          <cell r="E32">
            <v>1722889327.97</v>
          </cell>
          <cell r="F32">
            <v>1580634</v>
          </cell>
          <cell r="G32">
            <v>1524035598.79</v>
          </cell>
          <cell r="H32">
            <v>3246924926.76</v>
          </cell>
          <cell r="I32">
            <v>100</v>
          </cell>
          <cell r="J32">
            <v>9980000</v>
          </cell>
          <cell r="K32">
            <v>313</v>
          </cell>
          <cell r="L32">
            <v>31139010</v>
          </cell>
          <cell r="M32">
            <v>41119010</v>
          </cell>
          <cell r="N32">
            <v>3359393</v>
          </cell>
          <cell r="O32">
            <v>3288043936.76</v>
          </cell>
        </row>
        <row r="33">
          <cell r="B33" t="str">
            <v>LFTI</v>
          </cell>
          <cell r="C33" t="str">
            <v>Лайфтайм инвестмент</v>
          </cell>
          <cell r="D33">
            <v>7677</v>
          </cell>
          <cell r="E33">
            <v>5334458</v>
          </cell>
          <cell r="F33">
            <v>66622</v>
          </cell>
          <cell r="G33">
            <v>80720764</v>
          </cell>
          <cell r="H33">
            <v>86055222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74299</v>
          </cell>
          <cell r="O33">
            <v>86055222</v>
          </cell>
        </row>
        <row r="34">
          <cell r="B34" t="str">
            <v>MERG</v>
          </cell>
          <cell r="C34" t="str">
            <v>Мэргэн санаа</v>
          </cell>
          <cell r="D34">
            <v>44614</v>
          </cell>
          <cell r="E34">
            <v>8230599.35</v>
          </cell>
          <cell r="F34">
            <v>47612</v>
          </cell>
          <cell r="G34">
            <v>4633220</v>
          </cell>
          <cell r="H34">
            <v>12863819.35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92226</v>
          </cell>
          <cell r="O34">
            <v>12863819.35</v>
          </cell>
        </row>
        <row r="35">
          <cell r="B35" t="str">
            <v>MIBG</v>
          </cell>
          <cell r="C35" t="str">
            <v>Мандал капитал маркетс</v>
          </cell>
          <cell r="D35">
            <v>499917</v>
          </cell>
          <cell r="E35">
            <v>312641955.43</v>
          </cell>
          <cell r="F35">
            <v>764284</v>
          </cell>
          <cell r="G35">
            <v>310231812.01</v>
          </cell>
          <cell r="H35">
            <v>622873767.44</v>
          </cell>
          <cell r="I35">
            <v>22236</v>
          </cell>
          <cell r="J35">
            <v>1840835630</v>
          </cell>
          <cell r="K35">
            <v>19352</v>
          </cell>
          <cell r="L35">
            <v>1553041270</v>
          </cell>
          <cell r="M35">
            <v>3393876900</v>
          </cell>
          <cell r="N35">
            <v>1305789</v>
          </cell>
          <cell r="O35">
            <v>4016750667.44</v>
          </cell>
        </row>
        <row r="36">
          <cell r="B36" t="str">
            <v>MICC</v>
          </cell>
          <cell r="C36" t="str">
            <v>MICC</v>
          </cell>
          <cell r="D36">
            <v>152497</v>
          </cell>
          <cell r="E36">
            <v>23391933.72</v>
          </cell>
          <cell r="F36">
            <v>18606179</v>
          </cell>
          <cell r="G36">
            <v>1674324328.32</v>
          </cell>
          <cell r="H36">
            <v>1697716262.04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18758676</v>
          </cell>
          <cell r="O36">
            <v>1697716262.04</v>
          </cell>
        </row>
        <row r="37">
          <cell r="B37" t="str">
            <v>MNET</v>
          </cell>
          <cell r="C37" t="str">
            <v>Ард секьюритиз </v>
          </cell>
          <cell r="D37">
            <v>1962809</v>
          </cell>
          <cell r="E37">
            <v>1376454569.57</v>
          </cell>
          <cell r="F37">
            <v>4005108</v>
          </cell>
          <cell r="G37">
            <v>2386006461.54</v>
          </cell>
          <cell r="H37">
            <v>3762461031.1099997</v>
          </cell>
          <cell r="I37">
            <v>3</v>
          </cell>
          <cell r="J37">
            <v>300000</v>
          </cell>
          <cell r="K37">
            <v>5</v>
          </cell>
          <cell r="L37">
            <v>478100</v>
          </cell>
          <cell r="M37">
            <v>778100</v>
          </cell>
          <cell r="N37">
            <v>5967925</v>
          </cell>
          <cell r="O37">
            <v>3763239131.1099997</v>
          </cell>
        </row>
        <row r="38">
          <cell r="B38" t="str">
            <v>MONG</v>
          </cell>
          <cell r="C38" t="str">
            <v>Монгол секюритиес </v>
          </cell>
          <cell r="D38">
            <v>0</v>
          </cell>
          <cell r="E38">
            <v>0</v>
          </cell>
          <cell r="F38">
            <v>4722</v>
          </cell>
          <cell r="G38">
            <v>15076758</v>
          </cell>
          <cell r="H38">
            <v>15076758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4722</v>
          </cell>
          <cell r="O38">
            <v>15076758</v>
          </cell>
        </row>
        <row r="39">
          <cell r="B39" t="str">
            <v>MSDQ</v>
          </cell>
          <cell r="C39" t="str">
            <v>Масдак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MSEC</v>
          </cell>
          <cell r="C40" t="str">
            <v>Монсек</v>
          </cell>
          <cell r="D40">
            <v>66369</v>
          </cell>
          <cell r="E40">
            <v>11962624</v>
          </cell>
          <cell r="F40">
            <v>116407</v>
          </cell>
          <cell r="G40">
            <v>13720780.84</v>
          </cell>
          <cell r="H40">
            <v>25683404.84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182776</v>
          </cell>
          <cell r="O40">
            <v>25683404.84</v>
          </cell>
        </row>
        <row r="41">
          <cell r="B41" t="str">
            <v>NOVL</v>
          </cell>
          <cell r="C41" t="str">
            <v>Новел инвестмент</v>
          </cell>
          <cell r="D41">
            <v>52880</v>
          </cell>
          <cell r="E41">
            <v>71841613</v>
          </cell>
          <cell r="F41">
            <v>195248</v>
          </cell>
          <cell r="G41">
            <v>46763206.99</v>
          </cell>
          <cell r="H41">
            <v>118604819.99000001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248128</v>
          </cell>
          <cell r="O41">
            <v>118604819.99000001</v>
          </cell>
        </row>
        <row r="42">
          <cell r="B42" t="str">
            <v>NSEC</v>
          </cell>
          <cell r="C42" t="str">
            <v>Нэйшнл сэкюритис </v>
          </cell>
          <cell r="D42">
            <v>802</v>
          </cell>
          <cell r="E42">
            <v>319817.21</v>
          </cell>
          <cell r="F42">
            <v>6018</v>
          </cell>
          <cell r="G42">
            <v>543273.4</v>
          </cell>
          <cell r="H42">
            <v>863090.6100000001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6820</v>
          </cell>
          <cell r="O42">
            <v>863090.6100000001</v>
          </cell>
        </row>
        <row r="43">
          <cell r="B43" t="str">
            <v>RISM</v>
          </cell>
          <cell r="C43" t="str">
            <v>Райнос инвестмент</v>
          </cell>
          <cell r="D43">
            <v>166381</v>
          </cell>
          <cell r="E43">
            <v>31891672.97</v>
          </cell>
          <cell r="F43">
            <v>128490</v>
          </cell>
          <cell r="G43">
            <v>12692731.27</v>
          </cell>
          <cell r="H43">
            <v>44584404.239999995</v>
          </cell>
          <cell r="I43">
            <v>20</v>
          </cell>
          <cell r="J43">
            <v>1960000</v>
          </cell>
          <cell r="K43">
            <v>204</v>
          </cell>
          <cell r="L43">
            <v>20378400</v>
          </cell>
          <cell r="M43">
            <v>22338400</v>
          </cell>
          <cell r="N43">
            <v>295095</v>
          </cell>
          <cell r="O43">
            <v>66922804.239999995</v>
          </cell>
        </row>
        <row r="44">
          <cell r="B44" t="str">
            <v>SANR</v>
          </cell>
          <cell r="C44" t="str">
            <v>Санар</v>
          </cell>
          <cell r="D44">
            <v>0</v>
          </cell>
          <cell r="E44">
            <v>0</v>
          </cell>
          <cell r="F44">
            <v>189229</v>
          </cell>
          <cell r="G44">
            <v>2499436</v>
          </cell>
          <cell r="H44">
            <v>2499436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189229</v>
          </cell>
          <cell r="O44">
            <v>2499436</v>
          </cell>
        </row>
        <row r="45">
          <cell r="B45" t="str">
            <v>SECP</v>
          </cell>
          <cell r="C45" t="str">
            <v>Сикап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B46" t="str">
            <v>SGC</v>
          </cell>
          <cell r="C46" t="str">
            <v>Эс Жи капитал</v>
          </cell>
          <cell r="D46">
            <v>0</v>
          </cell>
          <cell r="E46">
            <v>0</v>
          </cell>
          <cell r="F46">
            <v>691408</v>
          </cell>
          <cell r="G46">
            <v>12828884.75</v>
          </cell>
          <cell r="H46">
            <v>12828884.75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691408</v>
          </cell>
          <cell r="O46">
            <v>12828884.75</v>
          </cell>
        </row>
        <row r="47">
          <cell r="B47" t="str">
            <v>SILS</v>
          </cell>
          <cell r="C47" t="str">
            <v>Силвэр лайт секюритиз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B48" t="str">
            <v>STIN</v>
          </cell>
          <cell r="C48" t="str">
            <v>Стандарт Инвестмент</v>
          </cell>
          <cell r="D48">
            <v>1118714</v>
          </cell>
          <cell r="E48">
            <v>1152434875.4</v>
          </cell>
          <cell r="F48">
            <v>1287157</v>
          </cell>
          <cell r="G48">
            <v>208153355.38</v>
          </cell>
          <cell r="H48">
            <v>1360588230.7800002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2405871</v>
          </cell>
          <cell r="O48">
            <v>1360588230.7800002</v>
          </cell>
        </row>
        <row r="49">
          <cell r="B49" t="str">
            <v>STOK</v>
          </cell>
          <cell r="C49" t="str">
            <v>Стоклаб секьюритиз</v>
          </cell>
          <cell r="D49">
            <v>334627</v>
          </cell>
          <cell r="E49">
            <v>62664156.17</v>
          </cell>
          <cell r="F49">
            <v>186805</v>
          </cell>
          <cell r="G49">
            <v>33287002.77</v>
          </cell>
          <cell r="H49">
            <v>95951158.94</v>
          </cell>
          <cell r="I49">
            <v>0</v>
          </cell>
          <cell r="J49">
            <v>0</v>
          </cell>
          <cell r="K49">
            <v>60</v>
          </cell>
          <cell r="L49">
            <v>6054000</v>
          </cell>
          <cell r="M49">
            <v>6054000</v>
          </cell>
          <cell r="N49">
            <v>521492</v>
          </cell>
          <cell r="O49">
            <v>102005158.94</v>
          </cell>
        </row>
        <row r="50">
          <cell r="B50" t="str">
            <v>TABO</v>
          </cell>
          <cell r="C50" t="str">
            <v>Таван богд</v>
          </cell>
          <cell r="D50">
            <v>0</v>
          </cell>
          <cell r="E50">
            <v>0</v>
          </cell>
          <cell r="F50">
            <v>76100</v>
          </cell>
          <cell r="G50">
            <v>4335432.6</v>
          </cell>
          <cell r="H50">
            <v>4335432.6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76100</v>
          </cell>
          <cell r="O50">
            <v>4335432.6</v>
          </cell>
        </row>
        <row r="51">
          <cell r="B51" t="str">
            <v>TCHB</v>
          </cell>
          <cell r="C51" t="str">
            <v>Тулгат чандманьбаян</v>
          </cell>
          <cell r="D51">
            <v>5109</v>
          </cell>
          <cell r="E51">
            <v>5391552</v>
          </cell>
          <cell r="F51">
            <v>33786</v>
          </cell>
          <cell r="G51">
            <v>49782682</v>
          </cell>
          <cell r="H51">
            <v>55174234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38895</v>
          </cell>
          <cell r="O51">
            <v>55174234</v>
          </cell>
        </row>
        <row r="52">
          <cell r="B52" t="str">
            <v>TDB</v>
          </cell>
          <cell r="C52" t="str">
            <v>Ти ди би секьюритис</v>
          </cell>
          <cell r="D52">
            <v>917274</v>
          </cell>
          <cell r="E52">
            <v>218887182.43</v>
          </cell>
          <cell r="F52">
            <v>973728</v>
          </cell>
          <cell r="G52">
            <v>206084914.77</v>
          </cell>
          <cell r="H52">
            <v>424972097.20000005</v>
          </cell>
          <cell r="I52">
            <v>1427</v>
          </cell>
          <cell r="J52">
            <v>142565640</v>
          </cell>
          <cell r="K52">
            <v>4137</v>
          </cell>
          <cell r="L52">
            <v>413006000</v>
          </cell>
          <cell r="M52">
            <v>555571640</v>
          </cell>
          <cell r="N52">
            <v>1896566</v>
          </cell>
          <cell r="O52">
            <v>980543737.2</v>
          </cell>
        </row>
        <row r="53">
          <cell r="B53" t="str">
            <v>TNGR</v>
          </cell>
          <cell r="C53" t="str">
            <v>Тэнгэр капитал</v>
          </cell>
          <cell r="D53">
            <v>1724</v>
          </cell>
          <cell r="E53">
            <v>1437576.5</v>
          </cell>
          <cell r="F53">
            <v>3287</v>
          </cell>
          <cell r="G53">
            <v>15667334</v>
          </cell>
          <cell r="H53">
            <v>17104910.5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5011</v>
          </cell>
          <cell r="O53">
            <v>17104910.5</v>
          </cell>
        </row>
        <row r="54">
          <cell r="B54" t="str">
            <v>TTOL</v>
          </cell>
          <cell r="C54" t="str">
            <v>Апекс капитал</v>
          </cell>
          <cell r="D54">
            <v>1476736</v>
          </cell>
          <cell r="E54">
            <v>519702762.84</v>
          </cell>
          <cell r="F54">
            <v>10181507</v>
          </cell>
          <cell r="G54">
            <v>1005031374.3</v>
          </cell>
          <cell r="H54">
            <v>1524734137.1399999</v>
          </cell>
          <cell r="I54">
            <v>5</v>
          </cell>
          <cell r="J54">
            <v>499450</v>
          </cell>
          <cell r="K54">
            <v>5</v>
          </cell>
          <cell r="L54">
            <v>499450</v>
          </cell>
          <cell r="M54">
            <v>998900</v>
          </cell>
          <cell r="N54">
            <v>11658253</v>
          </cell>
          <cell r="O54">
            <v>1525733037.1399999</v>
          </cell>
        </row>
        <row r="55">
          <cell r="B55" t="str">
            <v>UNDR</v>
          </cell>
          <cell r="C55" t="str">
            <v>Өндөрхаан инвест</v>
          </cell>
          <cell r="D55">
            <v>1140</v>
          </cell>
          <cell r="E55">
            <v>437820</v>
          </cell>
          <cell r="F55">
            <v>54897</v>
          </cell>
          <cell r="G55">
            <v>7253960.5</v>
          </cell>
          <cell r="H55">
            <v>7691780.5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56037</v>
          </cell>
          <cell r="O55">
            <v>7691780.5</v>
          </cell>
        </row>
        <row r="56">
          <cell r="B56" t="str">
            <v>ZGB</v>
          </cell>
          <cell r="C56" t="str">
            <v>Таван богд капитал</v>
          </cell>
          <cell r="D56">
            <v>44336901</v>
          </cell>
          <cell r="E56">
            <v>3065453650.8900003</v>
          </cell>
          <cell r="F56">
            <v>14853647</v>
          </cell>
          <cell r="G56">
            <v>894675946.76</v>
          </cell>
          <cell r="H56">
            <v>3960129597.6500006</v>
          </cell>
          <cell r="I56">
            <v>8</v>
          </cell>
          <cell r="J56">
            <v>771200</v>
          </cell>
          <cell r="K56">
            <v>201</v>
          </cell>
          <cell r="L56">
            <v>20100000</v>
          </cell>
          <cell r="M56">
            <v>20871200</v>
          </cell>
          <cell r="N56">
            <v>59190757</v>
          </cell>
          <cell r="O56">
            <v>3981000797.6500006</v>
          </cell>
        </row>
        <row r="57">
          <cell r="B57" t="str">
            <v>ZRGD</v>
          </cell>
          <cell r="C57" t="str">
            <v>Зэргэд</v>
          </cell>
          <cell r="D57">
            <v>19292</v>
          </cell>
          <cell r="E57">
            <v>4069234.1</v>
          </cell>
          <cell r="F57">
            <v>66826</v>
          </cell>
          <cell r="G57">
            <v>27595557.42</v>
          </cell>
          <cell r="H57">
            <v>31664791.520000003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86118</v>
          </cell>
          <cell r="O57">
            <v>31664791.520000003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125"/>
  <sheetViews>
    <sheetView tabSelected="1" zoomScale="71" zoomScaleNormal="71" zoomScaleSheetLayoutView="70" zoomScalePageLayoutView="70" workbookViewId="0" topLeftCell="A14">
      <selection activeCell="M28" sqref="M28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2.8515625" style="2" customWidth="1"/>
    <col min="8" max="8" width="10.00390625" style="3" customWidth="1"/>
    <col min="9" max="9" width="26.00390625" style="3" customWidth="1"/>
    <col min="10" max="10" width="22.28125" style="1" customWidth="1"/>
    <col min="11" max="11" width="24.8515625" style="1" customWidth="1"/>
    <col min="12" max="12" width="15.8515625" style="1" customWidth="1"/>
    <col min="13" max="13" width="22.28125" style="4" bestFit="1" customWidth="1"/>
    <col min="14" max="14" width="9.140625" style="1" customWidth="1"/>
    <col min="15" max="15" width="21.421875" style="1" bestFit="1" customWidth="1"/>
    <col min="16" max="253" width="9.140625" style="1" customWidth="1"/>
    <col min="254" max="254" width="4.28125" style="1" customWidth="1"/>
    <col min="255" max="255" width="9.8515625" style="1" customWidth="1"/>
    <col min="256" max="256" width="55.421875" style="1" bestFit="1" customWidth="1"/>
    <col min="257" max="257" width="12.8515625" style="1" customWidth="1"/>
    <col min="258" max="258" width="14.8515625" style="1" customWidth="1"/>
    <col min="259" max="259" width="14.28125" style="1" customWidth="1"/>
    <col min="260" max="260" width="20.7109375" style="1" customWidth="1"/>
    <col min="261" max="261" width="21.00390625" style="1" customWidth="1"/>
    <col min="262" max="263" width="21.28125" style="1" customWidth="1"/>
    <col min="264" max="265" width="22.421875" style="1" bestFit="1" customWidth="1"/>
    <col min="266" max="266" width="22.28125" style="1" bestFit="1" customWidth="1"/>
    <col min="267" max="267" width="16.7109375" style="1" customWidth="1"/>
    <col min="268" max="268" width="21.421875" style="1" bestFit="1" customWidth="1"/>
    <col min="269" max="269" width="22.28125" style="1" bestFit="1" customWidth="1"/>
    <col min="270" max="509" width="9.140625" style="1" customWidth="1"/>
    <col min="510" max="510" width="4.28125" style="1" customWidth="1"/>
    <col min="511" max="511" width="9.8515625" style="1" customWidth="1"/>
    <col min="512" max="512" width="55.421875" style="1" bestFit="1" customWidth="1"/>
    <col min="513" max="513" width="12.8515625" style="1" customWidth="1"/>
    <col min="514" max="514" width="14.8515625" style="1" customWidth="1"/>
    <col min="515" max="515" width="14.28125" style="1" customWidth="1"/>
    <col min="516" max="516" width="20.7109375" style="1" customWidth="1"/>
    <col min="517" max="517" width="21.00390625" style="1" customWidth="1"/>
    <col min="518" max="519" width="21.28125" style="1" customWidth="1"/>
    <col min="520" max="521" width="22.421875" style="1" bestFit="1" customWidth="1"/>
    <col min="522" max="522" width="22.28125" style="1" bestFit="1" customWidth="1"/>
    <col min="523" max="523" width="16.7109375" style="1" customWidth="1"/>
    <col min="524" max="524" width="21.421875" style="1" bestFit="1" customWidth="1"/>
    <col min="525" max="525" width="22.28125" style="1" bestFit="1" customWidth="1"/>
    <col min="526" max="765" width="9.140625" style="1" customWidth="1"/>
    <col min="766" max="766" width="4.28125" style="1" customWidth="1"/>
    <col min="767" max="767" width="9.8515625" style="1" customWidth="1"/>
    <col min="768" max="768" width="55.421875" style="1" bestFit="1" customWidth="1"/>
    <col min="769" max="769" width="12.8515625" style="1" customWidth="1"/>
    <col min="770" max="770" width="14.8515625" style="1" customWidth="1"/>
    <col min="771" max="771" width="14.28125" style="1" customWidth="1"/>
    <col min="772" max="772" width="20.7109375" style="1" customWidth="1"/>
    <col min="773" max="773" width="21.00390625" style="1" customWidth="1"/>
    <col min="774" max="775" width="21.28125" style="1" customWidth="1"/>
    <col min="776" max="777" width="22.421875" style="1" bestFit="1" customWidth="1"/>
    <col min="778" max="778" width="22.28125" style="1" bestFit="1" customWidth="1"/>
    <col min="779" max="779" width="16.7109375" style="1" customWidth="1"/>
    <col min="780" max="780" width="21.421875" style="1" bestFit="1" customWidth="1"/>
    <col min="781" max="781" width="22.28125" style="1" bestFit="1" customWidth="1"/>
    <col min="782" max="1021" width="9.140625" style="1" customWidth="1"/>
    <col min="1022" max="1022" width="4.28125" style="1" customWidth="1"/>
    <col min="1023" max="1023" width="9.8515625" style="1" customWidth="1"/>
    <col min="1024" max="1024" width="55.421875" style="1" bestFit="1" customWidth="1"/>
    <col min="1025" max="1025" width="12.8515625" style="1" customWidth="1"/>
    <col min="1026" max="1026" width="14.8515625" style="1" customWidth="1"/>
    <col min="1027" max="1027" width="14.28125" style="1" customWidth="1"/>
    <col min="1028" max="1028" width="20.7109375" style="1" customWidth="1"/>
    <col min="1029" max="1029" width="21.00390625" style="1" customWidth="1"/>
    <col min="1030" max="1031" width="21.28125" style="1" customWidth="1"/>
    <col min="1032" max="1033" width="22.421875" style="1" bestFit="1" customWidth="1"/>
    <col min="1034" max="1034" width="22.28125" style="1" bestFit="1" customWidth="1"/>
    <col min="1035" max="1035" width="16.7109375" style="1" customWidth="1"/>
    <col min="1036" max="1036" width="21.421875" style="1" bestFit="1" customWidth="1"/>
    <col min="1037" max="1037" width="22.28125" style="1" bestFit="1" customWidth="1"/>
    <col min="1038" max="1277" width="9.140625" style="1" customWidth="1"/>
    <col min="1278" max="1278" width="4.28125" style="1" customWidth="1"/>
    <col min="1279" max="1279" width="9.8515625" style="1" customWidth="1"/>
    <col min="1280" max="1280" width="55.421875" style="1" bestFit="1" customWidth="1"/>
    <col min="1281" max="1281" width="12.8515625" style="1" customWidth="1"/>
    <col min="1282" max="1282" width="14.8515625" style="1" customWidth="1"/>
    <col min="1283" max="1283" width="14.28125" style="1" customWidth="1"/>
    <col min="1284" max="1284" width="20.7109375" style="1" customWidth="1"/>
    <col min="1285" max="1285" width="21.00390625" style="1" customWidth="1"/>
    <col min="1286" max="1287" width="21.28125" style="1" customWidth="1"/>
    <col min="1288" max="1289" width="22.421875" style="1" bestFit="1" customWidth="1"/>
    <col min="1290" max="1290" width="22.28125" style="1" bestFit="1" customWidth="1"/>
    <col min="1291" max="1291" width="16.7109375" style="1" customWidth="1"/>
    <col min="1292" max="1292" width="21.421875" style="1" bestFit="1" customWidth="1"/>
    <col min="1293" max="1293" width="22.28125" style="1" bestFit="1" customWidth="1"/>
    <col min="1294" max="1533" width="9.140625" style="1" customWidth="1"/>
    <col min="1534" max="1534" width="4.28125" style="1" customWidth="1"/>
    <col min="1535" max="1535" width="9.8515625" style="1" customWidth="1"/>
    <col min="1536" max="1536" width="55.421875" style="1" bestFit="1" customWidth="1"/>
    <col min="1537" max="1537" width="12.8515625" style="1" customWidth="1"/>
    <col min="1538" max="1538" width="14.8515625" style="1" customWidth="1"/>
    <col min="1539" max="1539" width="14.28125" style="1" customWidth="1"/>
    <col min="1540" max="1540" width="20.7109375" style="1" customWidth="1"/>
    <col min="1541" max="1541" width="21.00390625" style="1" customWidth="1"/>
    <col min="1542" max="1543" width="21.28125" style="1" customWidth="1"/>
    <col min="1544" max="1545" width="22.421875" style="1" bestFit="1" customWidth="1"/>
    <col min="1546" max="1546" width="22.28125" style="1" bestFit="1" customWidth="1"/>
    <col min="1547" max="1547" width="16.7109375" style="1" customWidth="1"/>
    <col min="1548" max="1548" width="21.421875" style="1" bestFit="1" customWidth="1"/>
    <col min="1549" max="1549" width="22.28125" style="1" bestFit="1" customWidth="1"/>
    <col min="1550" max="1789" width="9.140625" style="1" customWidth="1"/>
    <col min="1790" max="1790" width="4.28125" style="1" customWidth="1"/>
    <col min="1791" max="1791" width="9.8515625" style="1" customWidth="1"/>
    <col min="1792" max="1792" width="55.421875" style="1" bestFit="1" customWidth="1"/>
    <col min="1793" max="1793" width="12.8515625" style="1" customWidth="1"/>
    <col min="1794" max="1794" width="14.8515625" style="1" customWidth="1"/>
    <col min="1795" max="1795" width="14.28125" style="1" customWidth="1"/>
    <col min="1796" max="1796" width="20.7109375" style="1" customWidth="1"/>
    <col min="1797" max="1797" width="21.00390625" style="1" customWidth="1"/>
    <col min="1798" max="1799" width="21.28125" style="1" customWidth="1"/>
    <col min="1800" max="1801" width="22.421875" style="1" bestFit="1" customWidth="1"/>
    <col min="1802" max="1802" width="22.28125" style="1" bestFit="1" customWidth="1"/>
    <col min="1803" max="1803" width="16.7109375" style="1" customWidth="1"/>
    <col min="1804" max="1804" width="21.421875" style="1" bestFit="1" customWidth="1"/>
    <col min="1805" max="1805" width="22.28125" style="1" bestFit="1" customWidth="1"/>
    <col min="1806" max="2045" width="9.140625" style="1" customWidth="1"/>
    <col min="2046" max="2046" width="4.28125" style="1" customWidth="1"/>
    <col min="2047" max="2047" width="9.8515625" style="1" customWidth="1"/>
    <col min="2048" max="2048" width="55.421875" style="1" bestFit="1" customWidth="1"/>
    <col min="2049" max="2049" width="12.8515625" style="1" customWidth="1"/>
    <col min="2050" max="2050" width="14.8515625" style="1" customWidth="1"/>
    <col min="2051" max="2051" width="14.28125" style="1" customWidth="1"/>
    <col min="2052" max="2052" width="20.7109375" style="1" customWidth="1"/>
    <col min="2053" max="2053" width="21.00390625" style="1" customWidth="1"/>
    <col min="2054" max="2055" width="21.28125" style="1" customWidth="1"/>
    <col min="2056" max="2057" width="22.421875" style="1" bestFit="1" customWidth="1"/>
    <col min="2058" max="2058" width="22.28125" style="1" bestFit="1" customWidth="1"/>
    <col min="2059" max="2059" width="16.7109375" style="1" customWidth="1"/>
    <col min="2060" max="2060" width="21.421875" style="1" bestFit="1" customWidth="1"/>
    <col min="2061" max="2061" width="22.28125" style="1" bestFit="1" customWidth="1"/>
    <col min="2062" max="2301" width="9.140625" style="1" customWidth="1"/>
    <col min="2302" max="2302" width="4.28125" style="1" customWidth="1"/>
    <col min="2303" max="2303" width="9.8515625" style="1" customWidth="1"/>
    <col min="2304" max="2304" width="55.421875" style="1" bestFit="1" customWidth="1"/>
    <col min="2305" max="2305" width="12.8515625" style="1" customWidth="1"/>
    <col min="2306" max="2306" width="14.8515625" style="1" customWidth="1"/>
    <col min="2307" max="2307" width="14.28125" style="1" customWidth="1"/>
    <col min="2308" max="2308" width="20.7109375" style="1" customWidth="1"/>
    <col min="2309" max="2309" width="21.00390625" style="1" customWidth="1"/>
    <col min="2310" max="2311" width="21.28125" style="1" customWidth="1"/>
    <col min="2312" max="2313" width="22.421875" style="1" bestFit="1" customWidth="1"/>
    <col min="2314" max="2314" width="22.28125" style="1" bestFit="1" customWidth="1"/>
    <col min="2315" max="2315" width="16.7109375" style="1" customWidth="1"/>
    <col min="2316" max="2316" width="21.421875" style="1" bestFit="1" customWidth="1"/>
    <col min="2317" max="2317" width="22.28125" style="1" bestFit="1" customWidth="1"/>
    <col min="2318" max="2557" width="9.140625" style="1" customWidth="1"/>
    <col min="2558" max="2558" width="4.28125" style="1" customWidth="1"/>
    <col min="2559" max="2559" width="9.8515625" style="1" customWidth="1"/>
    <col min="2560" max="2560" width="55.421875" style="1" bestFit="1" customWidth="1"/>
    <col min="2561" max="2561" width="12.8515625" style="1" customWidth="1"/>
    <col min="2562" max="2562" width="14.8515625" style="1" customWidth="1"/>
    <col min="2563" max="2563" width="14.28125" style="1" customWidth="1"/>
    <col min="2564" max="2564" width="20.7109375" style="1" customWidth="1"/>
    <col min="2565" max="2565" width="21.00390625" style="1" customWidth="1"/>
    <col min="2566" max="2567" width="21.28125" style="1" customWidth="1"/>
    <col min="2568" max="2569" width="22.421875" style="1" bestFit="1" customWidth="1"/>
    <col min="2570" max="2570" width="22.28125" style="1" bestFit="1" customWidth="1"/>
    <col min="2571" max="2571" width="16.7109375" style="1" customWidth="1"/>
    <col min="2572" max="2572" width="21.421875" style="1" bestFit="1" customWidth="1"/>
    <col min="2573" max="2573" width="22.28125" style="1" bestFit="1" customWidth="1"/>
    <col min="2574" max="2813" width="9.140625" style="1" customWidth="1"/>
    <col min="2814" max="2814" width="4.28125" style="1" customWidth="1"/>
    <col min="2815" max="2815" width="9.8515625" style="1" customWidth="1"/>
    <col min="2816" max="2816" width="55.421875" style="1" bestFit="1" customWidth="1"/>
    <col min="2817" max="2817" width="12.8515625" style="1" customWidth="1"/>
    <col min="2818" max="2818" width="14.8515625" style="1" customWidth="1"/>
    <col min="2819" max="2819" width="14.28125" style="1" customWidth="1"/>
    <col min="2820" max="2820" width="20.7109375" style="1" customWidth="1"/>
    <col min="2821" max="2821" width="21.00390625" style="1" customWidth="1"/>
    <col min="2822" max="2823" width="21.28125" style="1" customWidth="1"/>
    <col min="2824" max="2825" width="22.421875" style="1" bestFit="1" customWidth="1"/>
    <col min="2826" max="2826" width="22.28125" style="1" bestFit="1" customWidth="1"/>
    <col min="2827" max="2827" width="16.7109375" style="1" customWidth="1"/>
    <col min="2828" max="2828" width="21.421875" style="1" bestFit="1" customWidth="1"/>
    <col min="2829" max="2829" width="22.28125" style="1" bestFit="1" customWidth="1"/>
    <col min="2830" max="3069" width="9.140625" style="1" customWidth="1"/>
    <col min="3070" max="3070" width="4.28125" style="1" customWidth="1"/>
    <col min="3071" max="3071" width="9.8515625" style="1" customWidth="1"/>
    <col min="3072" max="3072" width="55.421875" style="1" bestFit="1" customWidth="1"/>
    <col min="3073" max="3073" width="12.8515625" style="1" customWidth="1"/>
    <col min="3074" max="3074" width="14.8515625" style="1" customWidth="1"/>
    <col min="3075" max="3075" width="14.28125" style="1" customWidth="1"/>
    <col min="3076" max="3076" width="20.7109375" style="1" customWidth="1"/>
    <col min="3077" max="3077" width="21.00390625" style="1" customWidth="1"/>
    <col min="3078" max="3079" width="21.28125" style="1" customWidth="1"/>
    <col min="3080" max="3081" width="22.421875" style="1" bestFit="1" customWidth="1"/>
    <col min="3082" max="3082" width="22.28125" style="1" bestFit="1" customWidth="1"/>
    <col min="3083" max="3083" width="16.7109375" style="1" customWidth="1"/>
    <col min="3084" max="3084" width="21.421875" style="1" bestFit="1" customWidth="1"/>
    <col min="3085" max="3085" width="22.28125" style="1" bestFit="1" customWidth="1"/>
    <col min="3086" max="3325" width="9.140625" style="1" customWidth="1"/>
    <col min="3326" max="3326" width="4.28125" style="1" customWidth="1"/>
    <col min="3327" max="3327" width="9.8515625" style="1" customWidth="1"/>
    <col min="3328" max="3328" width="55.421875" style="1" bestFit="1" customWidth="1"/>
    <col min="3329" max="3329" width="12.8515625" style="1" customWidth="1"/>
    <col min="3330" max="3330" width="14.8515625" style="1" customWidth="1"/>
    <col min="3331" max="3331" width="14.28125" style="1" customWidth="1"/>
    <col min="3332" max="3332" width="20.7109375" style="1" customWidth="1"/>
    <col min="3333" max="3333" width="21.00390625" style="1" customWidth="1"/>
    <col min="3334" max="3335" width="21.28125" style="1" customWidth="1"/>
    <col min="3336" max="3337" width="22.421875" style="1" bestFit="1" customWidth="1"/>
    <col min="3338" max="3338" width="22.28125" style="1" bestFit="1" customWidth="1"/>
    <col min="3339" max="3339" width="16.7109375" style="1" customWidth="1"/>
    <col min="3340" max="3340" width="21.421875" style="1" bestFit="1" customWidth="1"/>
    <col min="3341" max="3341" width="22.28125" style="1" bestFit="1" customWidth="1"/>
    <col min="3342" max="3581" width="9.140625" style="1" customWidth="1"/>
    <col min="3582" max="3582" width="4.28125" style="1" customWidth="1"/>
    <col min="3583" max="3583" width="9.8515625" style="1" customWidth="1"/>
    <col min="3584" max="3584" width="55.421875" style="1" bestFit="1" customWidth="1"/>
    <col min="3585" max="3585" width="12.8515625" style="1" customWidth="1"/>
    <col min="3586" max="3586" width="14.8515625" style="1" customWidth="1"/>
    <col min="3587" max="3587" width="14.28125" style="1" customWidth="1"/>
    <col min="3588" max="3588" width="20.7109375" style="1" customWidth="1"/>
    <col min="3589" max="3589" width="21.00390625" style="1" customWidth="1"/>
    <col min="3590" max="3591" width="21.28125" style="1" customWidth="1"/>
    <col min="3592" max="3593" width="22.421875" style="1" bestFit="1" customWidth="1"/>
    <col min="3594" max="3594" width="22.28125" style="1" bestFit="1" customWidth="1"/>
    <col min="3595" max="3595" width="16.7109375" style="1" customWidth="1"/>
    <col min="3596" max="3596" width="21.421875" style="1" bestFit="1" customWidth="1"/>
    <col min="3597" max="3597" width="22.28125" style="1" bestFit="1" customWidth="1"/>
    <col min="3598" max="3837" width="9.140625" style="1" customWidth="1"/>
    <col min="3838" max="3838" width="4.28125" style="1" customWidth="1"/>
    <col min="3839" max="3839" width="9.8515625" style="1" customWidth="1"/>
    <col min="3840" max="3840" width="55.421875" style="1" bestFit="1" customWidth="1"/>
    <col min="3841" max="3841" width="12.8515625" style="1" customWidth="1"/>
    <col min="3842" max="3842" width="14.8515625" style="1" customWidth="1"/>
    <col min="3843" max="3843" width="14.28125" style="1" customWidth="1"/>
    <col min="3844" max="3844" width="20.7109375" style="1" customWidth="1"/>
    <col min="3845" max="3845" width="21.00390625" style="1" customWidth="1"/>
    <col min="3846" max="3847" width="21.28125" style="1" customWidth="1"/>
    <col min="3848" max="3849" width="22.421875" style="1" bestFit="1" customWidth="1"/>
    <col min="3850" max="3850" width="22.28125" style="1" bestFit="1" customWidth="1"/>
    <col min="3851" max="3851" width="16.7109375" style="1" customWidth="1"/>
    <col min="3852" max="3852" width="21.421875" style="1" bestFit="1" customWidth="1"/>
    <col min="3853" max="3853" width="22.28125" style="1" bestFit="1" customWidth="1"/>
    <col min="3854" max="4093" width="9.140625" style="1" customWidth="1"/>
    <col min="4094" max="4094" width="4.28125" style="1" customWidth="1"/>
    <col min="4095" max="4095" width="9.8515625" style="1" customWidth="1"/>
    <col min="4096" max="4096" width="55.421875" style="1" bestFit="1" customWidth="1"/>
    <col min="4097" max="4097" width="12.8515625" style="1" customWidth="1"/>
    <col min="4098" max="4098" width="14.8515625" style="1" customWidth="1"/>
    <col min="4099" max="4099" width="14.28125" style="1" customWidth="1"/>
    <col min="4100" max="4100" width="20.7109375" style="1" customWidth="1"/>
    <col min="4101" max="4101" width="21.00390625" style="1" customWidth="1"/>
    <col min="4102" max="4103" width="21.28125" style="1" customWidth="1"/>
    <col min="4104" max="4105" width="22.421875" style="1" bestFit="1" customWidth="1"/>
    <col min="4106" max="4106" width="22.28125" style="1" bestFit="1" customWidth="1"/>
    <col min="4107" max="4107" width="16.7109375" style="1" customWidth="1"/>
    <col min="4108" max="4108" width="21.421875" style="1" bestFit="1" customWidth="1"/>
    <col min="4109" max="4109" width="22.28125" style="1" bestFit="1" customWidth="1"/>
    <col min="4110" max="4349" width="9.140625" style="1" customWidth="1"/>
    <col min="4350" max="4350" width="4.28125" style="1" customWidth="1"/>
    <col min="4351" max="4351" width="9.8515625" style="1" customWidth="1"/>
    <col min="4352" max="4352" width="55.421875" style="1" bestFit="1" customWidth="1"/>
    <col min="4353" max="4353" width="12.8515625" style="1" customWidth="1"/>
    <col min="4354" max="4354" width="14.8515625" style="1" customWidth="1"/>
    <col min="4355" max="4355" width="14.28125" style="1" customWidth="1"/>
    <col min="4356" max="4356" width="20.7109375" style="1" customWidth="1"/>
    <col min="4357" max="4357" width="21.00390625" style="1" customWidth="1"/>
    <col min="4358" max="4359" width="21.28125" style="1" customWidth="1"/>
    <col min="4360" max="4361" width="22.421875" style="1" bestFit="1" customWidth="1"/>
    <col min="4362" max="4362" width="22.28125" style="1" bestFit="1" customWidth="1"/>
    <col min="4363" max="4363" width="16.7109375" style="1" customWidth="1"/>
    <col min="4364" max="4364" width="21.421875" style="1" bestFit="1" customWidth="1"/>
    <col min="4365" max="4365" width="22.28125" style="1" bestFit="1" customWidth="1"/>
    <col min="4366" max="4605" width="9.140625" style="1" customWidth="1"/>
    <col min="4606" max="4606" width="4.28125" style="1" customWidth="1"/>
    <col min="4607" max="4607" width="9.8515625" style="1" customWidth="1"/>
    <col min="4608" max="4608" width="55.421875" style="1" bestFit="1" customWidth="1"/>
    <col min="4609" max="4609" width="12.8515625" style="1" customWidth="1"/>
    <col min="4610" max="4610" width="14.8515625" style="1" customWidth="1"/>
    <col min="4611" max="4611" width="14.28125" style="1" customWidth="1"/>
    <col min="4612" max="4612" width="20.7109375" style="1" customWidth="1"/>
    <col min="4613" max="4613" width="21.00390625" style="1" customWidth="1"/>
    <col min="4614" max="4615" width="21.28125" style="1" customWidth="1"/>
    <col min="4616" max="4617" width="22.421875" style="1" bestFit="1" customWidth="1"/>
    <col min="4618" max="4618" width="22.28125" style="1" bestFit="1" customWidth="1"/>
    <col min="4619" max="4619" width="16.7109375" style="1" customWidth="1"/>
    <col min="4620" max="4620" width="21.421875" style="1" bestFit="1" customWidth="1"/>
    <col min="4621" max="4621" width="22.28125" style="1" bestFit="1" customWidth="1"/>
    <col min="4622" max="4861" width="9.140625" style="1" customWidth="1"/>
    <col min="4862" max="4862" width="4.28125" style="1" customWidth="1"/>
    <col min="4863" max="4863" width="9.8515625" style="1" customWidth="1"/>
    <col min="4864" max="4864" width="55.421875" style="1" bestFit="1" customWidth="1"/>
    <col min="4865" max="4865" width="12.8515625" style="1" customWidth="1"/>
    <col min="4866" max="4866" width="14.8515625" style="1" customWidth="1"/>
    <col min="4867" max="4867" width="14.28125" style="1" customWidth="1"/>
    <col min="4868" max="4868" width="20.7109375" style="1" customWidth="1"/>
    <col min="4869" max="4869" width="21.00390625" style="1" customWidth="1"/>
    <col min="4870" max="4871" width="21.28125" style="1" customWidth="1"/>
    <col min="4872" max="4873" width="22.421875" style="1" bestFit="1" customWidth="1"/>
    <col min="4874" max="4874" width="22.28125" style="1" bestFit="1" customWidth="1"/>
    <col min="4875" max="4875" width="16.7109375" style="1" customWidth="1"/>
    <col min="4876" max="4876" width="21.421875" style="1" bestFit="1" customWidth="1"/>
    <col min="4877" max="4877" width="22.28125" style="1" bestFit="1" customWidth="1"/>
    <col min="4878" max="5117" width="9.140625" style="1" customWidth="1"/>
    <col min="5118" max="5118" width="4.28125" style="1" customWidth="1"/>
    <col min="5119" max="5119" width="9.8515625" style="1" customWidth="1"/>
    <col min="5120" max="5120" width="55.421875" style="1" bestFit="1" customWidth="1"/>
    <col min="5121" max="5121" width="12.8515625" style="1" customWidth="1"/>
    <col min="5122" max="5122" width="14.8515625" style="1" customWidth="1"/>
    <col min="5123" max="5123" width="14.28125" style="1" customWidth="1"/>
    <col min="5124" max="5124" width="20.7109375" style="1" customWidth="1"/>
    <col min="5125" max="5125" width="21.00390625" style="1" customWidth="1"/>
    <col min="5126" max="5127" width="21.28125" style="1" customWidth="1"/>
    <col min="5128" max="5129" width="22.421875" style="1" bestFit="1" customWidth="1"/>
    <col min="5130" max="5130" width="22.28125" style="1" bestFit="1" customWidth="1"/>
    <col min="5131" max="5131" width="16.7109375" style="1" customWidth="1"/>
    <col min="5132" max="5132" width="21.421875" style="1" bestFit="1" customWidth="1"/>
    <col min="5133" max="5133" width="22.28125" style="1" bestFit="1" customWidth="1"/>
    <col min="5134" max="5373" width="9.140625" style="1" customWidth="1"/>
    <col min="5374" max="5374" width="4.28125" style="1" customWidth="1"/>
    <col min="5375" max="5375" width="9.8515625" style="1" customWidth="1"/>
    <col min="5376" max="5376" width="55.421875" style="1" bestFit="1" customWidth="1"/>
    <col min="5377" max="5377" width="12.8515625" style="1" customWidth="1"/>
    <col min="5378" max="5378" width="14.8515625" style="1" customWidth="1"/>
    <col min="5379" max="5379" width="14.28125" style="1" customWidth="1"/>
    <col min="5380" max="5380" width="20.7109375" style="1" customWidth="1"/>
    <col min="5381" max="5381" width="21.00390625" style="1" customWidth="1"/>
    <col min="5382" max="5383" width="21.28125" style="1" customWidth="1"/>
    <col min="5384" max="5385" width="22.421875" style="1" bestFit="1" customWidth="1"/>
    <col min="5386" max="5386" width="22.28125" style="1" bestFit="1" customWidth="1"/>
    <col min="5387" max="5387" width="16.7109375" style="1" customWidth="1"/>
    <col min="5388" max="5388" width="21.421875" style="1" bestFit="1" customWidth="1"/>
    <col min="5389" max="5389" width="22.28125" style="1" bestFit="1" customWidth="1"/>
    <col min="5390" max="5629" width="9.140625" style="1" customWidth="1"/>
    <col min="5630" max="5630" width="4.28125" style="1" customWidth="1"/>
    <col min="5631" max="5631" width="9.8515625" style="1" customWidth="1"/>
    <col min="5632" max="5632" width="55.421875" style="1" bestFit="1" customWidth="1"/>
    <col min="5633" max="5633" width="12.8515625" style="1" customWidth="1"/>
    <col min="5634" max="5634" width="14.8515625" style="1" customWidth="1"/>
    <col min="5635" max="5635" width="14.28125" style="1" customWidth="1"/>
    <col min="5636" max="5636" width="20.7109375" style="1" customWidth="1"/>
    <col min="5637" max="5637" width="21.00390625" style="1" customWidth="1"/>
    <col min="5638" max="5639" width="21.28125" style="1" customWidth="1"/>
    <col min="5640" max="5641" width="22.421875" style="1" bestFit="1" customWidth="1"/>
    <col min="5642" max="5642" width="22.28125" style="1" bestFit="1" customWidth="1"/>
    <col min="5643" max="5643" width="16.7109375" style="1" customWidth="1"/>
    <col min="5644" max="5644" width="21.421875" style="1" bestFit="1" customWidth="1"/>
    <col min="5645" max="5645" width="22.28125" style="1" bestFit="1" customWidth="1"/>
    <col min="5646" max="5885" width="9.140625" style="1" customWidth="1"/>
    <col min="5886" max="5886" width="4.28125" style="1" customWidth="1"/>
    <col min="5887" max="5887" width="9.8515625" style="1" customWidth="1"/>
    <col min="5888" max="5888" width="55.421875" style="1" bestFit="1" customWidth="1"/>
    <col min="5889" max="5889" width="12.8515625" style="1" customWidth="1"/>
    <col min="5890" max="5890" width="14.8515625" style="1" customWidth="1"/>
    <col min="5891" max="5891" width="14.28125" style="1" customWidth="1"/>
    <col min="5892" max="5892" width="20.7109375" style="1" customWidth="1"/>
    <col min="5893" max="5893" width="21.00390625" style="1" customWidth="1"/>
    <col min="5894" max="5895" width="21.28125" style="1" customWidth="1"/>
    <col min="5896" max="5897" width="22.421875" style="1" bestFit="1" customWidth="1"/>
    <col min="5898" max="5898" width="22.28125" style="1" bestFit="1" customWidth="1"/>
    <col min="5899" max="5899" width="16.7109375" style="1" customWidth="1"/>
    <col min="5900" max="5900" width="21.421875" style="1" bestFit="1" customWidth="1"/>
    <col min="5901" max="5901" width="22.28125" style="1" bestFit="1" customWidth="1"/>
    <col min="5902" max="6141" width="9.140625" style="1" customWidth="1"/>
    <col min="6142" max="6142" width="4.28125" style="1" customWidth="1"/>
    <col min="6143" max="6143" width="9.8515625" style="1" customWidth="1"/>
    <col min="6144" max="6144" width="55.421875" style="1" bestFit="1" customWidth="1"/>
    <col min="6145" max="6145" width="12.8515625" style="1" customWidth="1"/>
    <col min="6146" max="6146" width="14.8515625" style="1" customWidth="1"/>
    <col min="6147" max="6147" width="14.28125" style="1" customWidth="1"/>
    <col min="6148" max="6148" width="20.7109375" style="1" customWidth="1"/>
    <col min="6149" max="6149" width="21.00390625" style="1" customWidth="1"/>
    <col min="6150" max="6151" width="21.28125" style="1" customWidth="1"/>
    <col min="6152" max="6153" width="22.421875" style="1" bestFit="1" customWidth="1"/>
    <col min="6154" max="6154" width="22.28125" style="1" bestFit="1" customWidth="1"/>
    <col min="6155" max="6155" width="16.7109375" style="1" customWidth="1"/>
    <col min="6156" max="6156" width="21.421875" style="1" bestFit="1" customWidth="1"/>
    <col min="6157" max="6157" width="22.28125" style="1" bestFit="1" customWidth="1"/>
    <col min="6158" max="6397" width="9.140625" style="1" customWidth="1"/>
    <col min="6398" max="6398" width="4.28125" style="1" customWidth="1"/>
    <col min="6399" max="6399" width="9.8515625" style="1" customWidth="1"/>
    <col min="6400" max="6400" width="55.421875" style="1" bestFit="1" customWidth="1"/>
    <col min="6401" max="6401" width="12.8515625" style="1" customWidth="1"/>
    <col min="6402" max="6402" width="14.8515625" style="1" customWidth="1"/>
    <col min="6403" max="6403" width="14.28125" style="1" customWidth="1"/>
    <col min="6404" max="6404" width="20.7109375" style="1" customWidth="1"/>
    <col min="6405" max="6405" width="21.00390625" style="1" customWidth="1"/>
    <col min="6406" max="6407" width="21.28125" style="1" customWidth="1"/>
    <col min="6408" max="6409" width="22.421875" style="1" bestFit="1" customWidth="1"/>
    <col min="6410" max="6410" width="22.28125" style="1" bestFit="1" customWidth="1"/>
    <col min="6411" max="6411" width="16.7109375" style="1" customWidth="1"/>
    <col min="6412" max="6412" width="21.421875" style="1" bestFit="1" customWidth="1"/>
    <col min="6413" max="6413" width="22.28125" style="1" bestFit="1" customWidth="1"/>
    <col min="6414" max="6653" width="9.140625" style="1" customWidth="1"/>
    <col min="6654" max="6654" width="4.28125" style="1" customWidth="1"/>
    <col min="6655" max="6655" width="9.8515625" style="1" customWidth="1"/>
    <col min="6656" max="6656" width="55.421875" style="1" bestFit="1" customWidth="1"/>
    <col min="6657" max="6657" width="12.8515625" style="1" customWidth="1"/>
    <col min="6658" max="6658" width="14.8515625" style="1" customWidth="1"/>
    <col min="6659" max="6659" width="14.28125" style="1" customWidth="1"/>
    <col min="6660" max="6660" width="20.7109375" style="1" customWidth="1"/>
    <col min="6661" max="6661" width="21.00390625" style="1" customWidth="1"/>
    <col min="6662" max="6663" width="21.28125" style="1" customWidth="1"/>
    <col min="6664" max="6665" width="22.421875" style="1" bestFit="1" customWidth="1"/>
    <col min="6666" max="6666" width="22.28125" style="1" bestFit="1" customWidth="1"/>
    <col min="6667" max="6667" width="16.7109375" style="1" customWidth="1"/>
    <col min="6668" max="6668" width="21.421875" style="1" bestFit="1" customWidth="1"/>
    <col min="6669" max="6669" width="22.28125" style="1" bestFit="1" customWidth="1"/>
    <col min="6670" max="6909" width="9.140625" style="1" customWidth="1"/>
    <col min="6910" max="6910" width="4.28125" style="1" customWidth="1"/>
    <col min="6911" max="6911" width="9.8515625" style="1" customWidth="1"/>
    <col min="6912" max="6912" width="55.421875" style="1" bestFit="1" customWidth="1"/>
    <col min="6913" max="6913" width="12.8515625" style="1" customWidth="1"/>
    <col min="6914" max="6914" width="14.8515625" style="1" customWidth="1"/>
    <col min="6915" max="6915" width="14.28125" style="1" customWidth="1"/>
    <col min="6916" max="6916" width="20.7109375" style="1" customWidth="1"/>
    <col min="6917" max="6917" width="21.00390625" style="1" customWidth="1"/>
    <col min="6918" max="6919" width="21.28125" style="1" customWidth="1"/>
    <col min="6920" max="6921" width="22.421875" style="1" bestFit="1" customWidth="1"/>
    <col min="6922" max="6922" width="22.28125" style="1" bestFit="1" customWidth="1"/>
    <col min="6923" max="6923" width="16.7109375" style="1" customWidth="1"/>
    <col min="6924" max="6924" width="21.421875" style="1" bestFit="1" customWidth="1"/>
    <col min="6925" max="6925" width="22.28125" style="1" bestFit="1" customWidth="1"/>
    <col min="6926" max="7165" width="9.140625" style="1" customWidth="1"/>
    <col min="7166" max="7166" width="4.28125" style="1" customWidth="1"/>
    <col min="7167" max="7167" width="9.8515625" style="1" customWidth="1"/>
    <col min="7168" max="7168" width="55.421875" style="1" bestFit="1" customWidth="1"/>
    <col min="7169" max="7169" width="12.8515625" style="1" customWidth="1"/>
    <col min="7170" max="7170" width="14.8515625" style="1" customWidth="1"/>
    <col min="7171" max="7171" width="14.28125" style="1" customWidth="1"/>
    <col min="7172" max="7172" width="20.7109375" style="1" customWidth="1"/>
    <col min="7173" max="7173" width="21.00390625" style="1" customWidth="1"/>
    <col min="7174" max="7175" width="21.28125" style="1" customWidth="1"/>
    <col min="7176" max="7177" width="22.421875" style="1" bestFit="1" customWidth="1"/>
    <col min="7178" max="7178" width="22.28125" style="1" bestFit="1" customWidth="1"/>
    <col min="7179" max="7179" width="16.7109375" style="1" customWidth="1"/>
    <col min="7180" max="7180" width="21.421875" style="1" bestFit="1" customWidth="1"/>
    <col min="7181" max="7181" width="22.28125" style="1" bestFit="1" customWidth="1"/>
    <col min="7182" max="7421" width="9.140625" style="1" customWidth="1"/>
    <col min="7422" max="7422" width="4.28125" style="1" customWidth="1"/>
    <col min="7423" max="7423" width="9.8515625" style="1" customWidth="1"/>
    <col min="7424" max="7424" width="55.421875" style="1" bestFit="1" customWidth="1"/>
    <col min="7425" max="7425" width="12.8515625" style="1" customWidth="1"/>
    <col min="7426" max="7426" width="14.8515625" style="1" customWidth="1"/>
    <col min="7427" max="7427" width="14.28125" style="1" customWidth="1"/>
    <col min="7428" max="7428" width="20.7109375" style="1" customWidth="1"/>
    <col min="7429" max="7429" width="21.00390625" style="1" customWidth="1"/>
    <col min="7430" max="7431" width="21.28125" style="1" customWidth="1"/>
    <col min="7432" max="7433" width="22.421875" style="1" bestFit="1" customWidth="1"/>
    <col min="7434" max="7434" width="22.28125" style="1" bestFit="1" customWidth="1"/>
    <col min="7435" max="7435" width="16.7109375" style="1" customWidth="1"/>
    <col min="7436" max="7436" width="21.421875" style="1" bestFit="1" customWidth="1"/>
    <col min="7437" max="7437" width="22.28125" style="1" bestFit="1" customWidth="1"/>
    <col min="7438" max="7677" width="9.140625" style="1" customWidth="1"/>
    <col min="7678" max="7678" width="4.28125" style="1" customWidth="1"/>
    <col min="7679" max="7679" width="9.8515625" style="1" customWidth="1"/>
    <col min="7680" max="7680" width="55.421875" style="1" bestFit="1" customWidth="1"/>
    <col min="7681" max="7681" width="12.8515625" style="1" customWidth="1"/>
    <col min="7682" max="7682" width="14.8515625" style="1" customWidth="1"/>
    <col min="7683" max="7683" width="14.28125" style="1" customWidth="1"/>
    <col min="7684" max="7684" width="20.7109375" style="1" customWidth="1"/>
    <col min="7685" max="7685" width="21.00390625" style="1" customWidth="1"/>
    <col min="7686" max="7687" width="21.28125" style="1" customWidth="1"/>
    <col min="7688" max="7689" width="22.421875" style="1" bestFit="1" customWidth="1"/>
    <col min="7690" max="7690" width="22.28125" style="1" bestFit="1" customWidth="1"/>
    <col min="7691" max="7691" width="16.7109375" style="1" customWidth="1"/>
    <col min="7692" max="7692" width="21.421875" style="1" bestFit="1" customWidth="1"/>
    <col min="7693" max="7693" width="22.28125" style="1" bestFit="1" customWidth="1"/>
    <col min="7694" max="7933" width="9.140625" style="1" customWidth="1"/>
    <col min="7934" max="7934" width="4.28125" style="1" customWidth="1"/>
    <col min="7935" max="7935" width="9.8515625" style="1" customWidth="1"/>
    <col min="7936" max="7936" width="55.421875" style="1" bestFit="1" customWidth="1"/>
    <col min="7937" max="7937" width="12.8515625" style="1" customWidth="1"/>
    <col min="7938" max="7938" width="14.8515625" style="1" customWidth="1"/>
    <col min="7939" max="7939" width="14.28125" style="1" customWidth="1"/>
    <col min="7940" max="7940" width="20.7109375" style="1" customWidth="1"/>
    <col min="7941" max="7941" width="21.00390625" style="1" customWidth="1"/>
    <col min="7942" max="7943" width="21.28125" style="1" customWidth="1"/>
    <col min="7944" max="7945" width="22.421875" style="1" bestFit="1" customWidth="1"/>
    <col min="7946" max="7946" width="22.28125" style="1" bestFit="1" customWidth="1"/>
    <col min="7947" max="7947" width="16.7109375" style="1" customWidth="1"/>
    <col min="7948" max="7948" width="21.421875" style="1" bestFit="1" customWidth="1"/>
    <col min="7949" max="7949" width="22.28125" style="1" bestFit="1" customWidth="1"/>
    <col min="7950" max="8189" width="9.140625" style="1" customWidth="1"/>
    <col min="8190" max="8190" width="4.28125" style="1" customWidth="1"/>
    <col min="8191" max="8191" width="9.8515625" style="1" customWidth="1"/>
    <col min="8192" max="8192" width="55.421875" style="1" bestFit="1" customWidth="1"/>
    <col min="8193" max="8193" width="12.8515625" style="1" customWidth="1"/>
    <col min="8194" max="8194" width="14.8515625" style="1" customWidth="1"/>
    <col min="8195" max="8195" width="14.28125" style="1" customWidth="1"/>
    <col min="8196" max="8196" width="20.7109375" style="1" customWidth="1"/>
    <col min="8197" max="8197" width="21.00390625" style="1" customWidth="1"/>
    <col min="8198" max="8199" width="21.28125" style="1" customWidth="1"/>
    <col min="8200" max="8201" width="22.421875" style="1" bestFit="1" customWidth="1"/>
    <col min="8202" max="8202" width="22.28125" style="1" bestFit="1" customWidth="1"/>
    <col min="8203" max="8203" width="16.7109375" style="1" customWidth="1"/>
    <col min="8204" max="8204" width="21.421875" style="1" bestFit="1" customWidth="1"/>
    <col min="8205" max="8205" width="22.28125" style="1" bestFit="1" customWidth="1"/>
    <col min="8206" max="8445" width="9.140625" style="1" customWidth="1"/>
    <col min="8446" max="8446" width="4.28125" style="1" customWidth="1"/>
    <col min="8447" max="8447" width="9.8515625" style="1" customWidth="1"/>
    <col min="8448" max="8448" width="55.421875" style="1" bestFit="1" customWidth="1"/>
    <col min="8449" max="8449" width="12.8515625" style="1" customWidth="1"/>
    <col min="8450" max="8450" width="14.8515625" style="1" customWidth="1"/>
    <col min="8451" max="8451" width="14.28125" style="1" customWidth="1"/>
    <col min="8452" max="8452" width="20.7109375" style="1" customWidth="1"/>
    <col min="8453" max="8453" width="21.00390625" style="1" customWidth="1"/>
    <col min="8454" max="8455" width="21.28125" style="1" customWidth="1"/>
    <col min="8456" max="8457" width="22.421875" style="1" bestFit="1" customWidth="1"/>
    <col min="8458" max="8458" width="22.28125" style="1" bestFit="1" customWidth="1"/>
    <col min="8459" max="8459" width="16.7109375" style="1" customWidth="1"/>
    <col min="8460" max="8460" width="21.421875" style="1" bestFit="1" customWidth="1"/>
    <col min="8461" max="8461" width="22.28125" style="1" bestFit="1" customWidth="1"/>
    <col min="8462" max="8701" width="9.140625" style="1" customWidth="1"/>
    <col min="8702" max="8702" width="4.28125" style="1" customWidth="1"/>
    <col min="8703" max="8703" width="9.8515625" style="1" customWidth="1"/>
    <col min="8704" max="8704" width="55.421875" style="1" bestFit="1" customWidth="1"/>
    <col min="8705" max="8705" width="12.8515625" style="1" customWidth="1"/>
    <col min="8706" max="8706" width="14.8515625" style="1" customWidth="1"/>
    <col min="8707" max="8707" width="14.28125" style="1" customWidth="1"/>
    <col min="8708" max="8708" width="20.7109375" style="1" customWidth="1"/>
    <col min="8709" max="8709" width="21.00390625" style="1" customWidth="1"/>
    <col min="8710" max="8711" width="21.28125" style="1" customWidth="1"/>
    <col min="8712" max="8713" width="22.421875" style="1" bestFit="1" customWidth="1"/>
    <col min="8714" max="8714" width="22.28125" style="1" bestFit="1" customWidth="1"/>
    <col min="8715" max="8715" width="16.7109375" style="1" customWidth="1"/>
    <col min="8716" max="8716" width="21.421875" style="1" bestFit="1" customWidth="1"/>
    <col min="8717" max="8717" width="22.28125" style="1" bestFit="1" customWidth="1"/>
    <col min="8718" max="8957" width="9.140625" style="1" customWidth="1"/>
    <col min="8958" max="8958" width="4.28125" style="1" customWidth="1"/>
    <col min="8959" max="8959" width="9.8515625" style="1" customWidth="1"/>
    <col min="8960" max="8960" width="55.421875" style="1" bestFit="1" customWidth="1"/>
    <col min="8961" max="8961" width="12.8515625" style="1" customWidth="1"/>
    <col min="8962" max="8962" width="14.8515625" style="1" customWidth="1"/>
    <col min="8963" max="8963" width="14.28125" style="1" customWidth="1"/>
    <col min="8964" max="8964" width="20.7109375" style="1" customWidth="1"/>
    <col min="8965" max="8965" width="21.00390625" style="1" customWidth="1"/>
    <col min="8966" max="8967" width="21.28125" style="1" customWidth="1"/>
    <col min="8968" max="8969" width="22.421875" style="1" bestFit="1" customWidth="1"/>
    <col min="8970" max="8970" width="22.28125" style="1" bestFit="1" customWidth="1"/>
    <col min="8971" max="8971" width="16.7109375" style="1" customWidth="1"/>
    <col min="8972" max="8972" width="21.421875" style="1" bestFit="1" customWidth="1"/>
    <col min="8973" max="8973" width="22.28125" style="1" bestFit="1" customWidth="1"/>
    <col min="8974" max="9213" width="9.140625" style="1" customWidth="1"/>
    <col min="9214" max="9214" width="4.28125" style="1" customWidth="1"/>
    <col min="9215" max="9215" width="9.8515625" style="1" customWidth="1"/>
    <col min="9216" max="9216" width="55.421875" style="1" bestFit="1" customWidth="1"/>
    <col min="9217" max="9217" width="12.8515625" style="1" customWidth="1"/>
    <col min="9218" max="9218" width="14.8515625" style="1" customWidth="1"/>
    <col min="9219" max="9219" width="14.28125" style="1" customWidth="1"/>
    <col min="9220" max="9220" width="20.7109375" style="1" customWidth="1"/>
    <col min="9221" max="9221" width="21.00390625" style="1" customWidth="1"/>
    <col min="9222" max="9223" width="21.28125" style="1" customWidth="1"/>
    <col min="9224" max="9225" width="22.421875" style="1" bestFit="1" customWidth="1"/>
    <col min="9226" max="9226" width="22.28125" style="1" bestFit="1" customWidth="1"/>
    <col min="9227" max="9227" width="16.7109375" style="1" customWidth="1"/>
    <col min="9228" max="9228" width="21.421875" style="1" bestFit="1" customWidth="1"/>
    <col min="9229" max="9229" width="22.28125" style="1" bestFit="1" customWidth="1"/>
    <col min="9230" max="9469" width="9.140625" style="1" customWidth="1"/>
    <col min="9470" max="9470" width="4.28125" style="1" customWidth="1"/>
    <col min="9471" max="9471" width="9.8515625" style="1" customWidth="1"/>
    <col min="9472" max="9472" width="55.421875" style="1" bestFit="1" customWidth="1"/>
    <col min="9473" max="9473" width="12.8515625" style="1" customWidth="1"/>
    <col min="9474" max="9474" width="14.8515625" style="1" customWidth="1"/>
    <col min="9475" max="9475" width="14.28125" style="1" customWidth="1"/>
    <col min="9476" max="9476" width="20.7109375" style="1" customWidth="1"/>
    <col min="9477" max="9477" width="21.00390625" style="1" customWidth="1"/>
    <col min="9478" max="9479" width="21.28125" style="1" customWidth="1"/>
    <col min="9480" max="9481" width="22.421875" style="1" bestFit="1" customWidth="1"/>
    <col min="9482" max="9482" width="22.28125" style="1" bestFit="1" customWidth="1"/>
    <col min="9483" max="9483" width="16.7109375" style="1" customWidth="1"/>
    <col min="9484" max="9484" width="21.421875" style="1" bestFit="1" customWidth="1"/>
    <col min="9485" max="9485" width="22.28125" style="1" bestFit="1" customWidth="1"/>
    <col min="9486" max="9725" width="9.140625" style="1" customWidth="1"/>
    <col min="9726" max="9726" width="4.28125" style="1" customWidth="1"/>
    <col min="9727" max="9727" width="9.8515625" style="1" customWidth="1"/>
    <col min="9728" max="9728" width="55.421875" style="1" bestFit="1" customWidth="1"/>
    <col min="9729" max="9729" width="12.8515625" style="1" customWidth="1"/>
    <col min="9730" max="9730" width="14.8515625" style="1" customWidth="1"/>
    <col min="9731" max="9731" width="14.28125" style="1" customWidth="1"/>
    <col min="9732" max="9732" width="20.7109375" style="1" customWidth="1"/>
    <col min="9733" max="9733" width="21.00390625" style="1" customWidth="1"/>
    <col min="9734" max="9735" width="21.28125" style="1" customWidth="1"/>
    <col min="9736" max="9737" width="22.421875" style="1" bestFit="1" customWidth="1"/>
    <col min="9738" max="9738" width="22.28125" style="1" bestFit="1" customWidth="1"/>
    <col min="9739" max="9739" width="16.7109375" style="1" customWidth="1"/>
    <col min="9740" max="9740" width="21.421875" style="1" bestFit="1" customWidth="1"/>
    <col min="9741" max="9741" width="22.28125" style="1" bestFit="1" customWidth="1"/>
    <col min="9742" max="9981" width="9.140625" style="1" customWidth="1"/>
    <col min="9982" max="9982" width="4.28125" style="1" customWidth="1"/>
    <col min="9983" max="9983" width="9.8515625" style="1" customWidth="1"/>
    <col min="9984" max="9984" width="55.421875" style="1" bestFit="1" customWidth="1"/>
    <col min="9985" max="9985" width="12.8515625" style="1" customWidth="1"/>
    <col min="9986" max="9986" width="14.8515625" style="1" customWidth="1"/>
    <col min="9987" max="9987" width="14.28125" style="1" customWidth="1"/>
    <col min="9988" max="9988" width="20.7109375" style="1" customWidth="1"/>
    <col min="9989" max="9989" width="21.00390625" style="1" customWidth="1"/>
    <col min="9990" max="9991" width="21.28125" style="1" customWidth="1"/>
    <col min="9992" max="9993" width="22.421875" style="1" bestFit="1" customWidth="1"/>
    <col min="9994" max="9994" width="22.28125" style="1" bestFit="1" customWidth="1"/>
    <col min="9995" max="9995" width="16.7109375" style="1" customWidth="1"/>
    <col min="9996" max="9996" width="21.421875" style="1" bestFit="1" customWidth="1"/>
    <col min="9997" max="9997" width="22.28125" style="1" bestFit="1" customWidth="1"/>
    <col min="9998" max="10237" width="9.140625" style="1" customWidth="1"/>
    <col min="10238" max="10238" width="4.28125" style="1" customWidth="1"/>
    <col min="10239" max="10239" width="9.8515625" style="1" customWidth="1"/>
    <col min="10240" max="10240" width="55.421875" style="1" bestFit="1" customWidth="1"/>
    <col min="10241" max="10241" width="12.8515625" style="1" customWidth="1"/>
    <col min="10242" max="10242" width="14.8515625" style="1" customWidth="1"/>
    <col min="10243" max="10243" width="14.28125" style="1" customWidth="1"/>
    <col min="10244" max="10244" width="20.7109375" style="1" customWidth="1"/>
    <col min="10245" max="10245" width="21.00390625" style="1" customWidth="1"/>
    <col min="10246" max="10247" width="21.28125" style="1" customWidth="1"/>
    <col min="10248" max="10249" width="22.421875" style="1" bestFit="1" customWidth="1"/>
    <col min="10250" max="10250" width="22.28125" style="1" bestFit="1" customWidth="1"/>
    <col min="10251" max="10251" width="16.7109375" style="1" customWidth="1"/>
    <col min="10252" max="10252" width="21.421875" style="1" bestFit="1" customWidth="1"/>
    <col min="10253" max="10253" width="22.28125" style="1" bestFit="1" customWidth="1"/>
    <col min="10254" max="10493" width="9.140625" style="1" customWidth="1"/>
    <col min="10494" max="10494" width="4.28125" style="1" customWidth="1"/>
    <col min="10495" max="10495" width="9.8515625" style="1" customWidth="1"/>
    <col min="10496" max="10496" width="55.421875" style="1" bestFit="1" customWidth="1"/>
    <col min="10497" max="10497" width="12.8515625" style="1" customWidth="1"/>
    <col min="10498" max="10498" width="14.8515625" style="1" customWidth="1"/>
    <col min="10499" max="10499" width="14.28125" style="1" customWidth="1"/>
    <col min="10500" max="10500" width="20.7109375" style="1" customWidth="1"/>
    <col min="10501" max="10501" width="21.00390625" style="1" customWidth="1"/>
    <col min="10502" max="10503" width="21.28125" style="1" customWidth="1"/>
    <col min="10504" max="10505" width="22.421875" style="1" bestFit="1" customWidth="1"/>
    <col min="10506" max="10506" width="22.28125" style="1" bestFit="1" customWidth="1"/>
    <col min="10507" max="10507" width="16.7109375" style="1" customWidth="1"/>
    <col min="10508" max="10508" width="21.421875" style="1" bestFit="1" customWidth="1"/>
    <col min="10509" max="10509" width="22.28125" style="1" bestFit="1" customWidth="1"/>
    <col min="10510" max="10749" width="9.140625" style="1" customWidth="1"/>
    <col min="10750" max="10750" width="4.28125" style="1" customWidth="1"/>
    <col min="10751" max="10751" width="9.8515625" style="1" customWidth="1"/>
    <col min="10752" max="10752" width="55.421875" style="1" bestFit="1" customWidth="1"/>
    <col min="10753" max="10753" width="12.8515625" style="1" customWidth="1"/>
    <col min="10754" max="10754" width="14.8515625" style="1" customWidth="1"/>
    <col min="10755" max="10755" width="14.28125" style="1" customWidth="1"/>
    <col min="10756" max="10756" width="20.7109375" style="1" customWidth="1"/>
    <col min="10757" max="10757" width="21.00390625" style="1" customWidth="1"/>
    <col min="10758" max="10759" width="21.28125" style="1" customWidth="1"/>
    <col min="10760" max="10761" width="22.421875" style="1" bestFit="1" customWidth="1"/>
    <col min="10762" max="10762" width="22.28125" style="1" bestFit="1" customWidth="1"/>
    <col min="10763" max="10763" width="16.7109375" style="1" customWidth="1"/>
    <col min="10764" max="10764" width="21.421875" style="1" bestFit="1" customWidth="1"/>
    <col min="10765" max="10765" width="22.28125" style="1" bestFit="1" customWidth="1"/>
    <col min="10766" max="11005" width="9.140625" style="1" customWidth="1"/>
    <col min="11006" max="11006" width="4.28125" style="1" customWidth="1"/>
    <col min="11007" max="11007" width="9.8515625" style="1" customWidth="1"/>
    <col min="11008" max="11008" width="55.421875" style="1" bestFit="1" customWidth="1"/>
    <col min="11009" max="11009" width="12.8515625" style="1" customWidth="1"/>
    <col min="11010" max="11010" width="14.8515625" style="1" customWidth="1"/>
    <col min="11011" max="11011" width="14.28125" style="1" customWidth="1"/>
    <col min="11012" max="11012" width="20.7109375" style="1" customWidth="1"/>
    <col min="11013" max="11013" width="21.00390625" style="1" customWidth="1"/>
    <col min="11014" max="11015" width="21.28125" style="1" customWidth="1"/>
    <col min="11016" max="11017" width="22.421875" style="1" bestFit="1" customWidth="1"/>
    <col min="11018" max="11018" width="22.28125" style="1" bestFit="1" customWidth="1"/>
    <col min="11019" max="11019" width="16.7109375" style="1" customWidth="1"/>
    <col min="11020" max="11020" width="21.421875" style="1" bestFit="1" customWidth="1"/>
    <col min="11021" max="11021" width="22.28125" style="1" bestFit="1" customWidth="1"/>
    <col min="11022" max="11261" width="9.140625" style="1" customWidth="1"/>
    <col min="11262" max="11262" width="4.28125" style="1" customWidth="1"/>
    <col min="11263" max="11263" width="9.8515625" style="1" customWidth="1"/>
    <col min="11264" max="11264" width="55.421875" style="1" bestFit="1" customWidth="1"/>
    <col min="11265" max="11265" width="12.8515625" style="1" customWidth="1"/>
    <col min="11266" max="11266" width="14.8515625" style="1" customWidth="1"/>
    <col min="11267" max="11267" width="14.28125" style="1" customWidth="1"/>
    <col min="11268" max="11268" width="20.7109375" style="1" customWidth="1"/>
    <col min="11269" max="11269" width="21.00390625" style="1" customWidth="1"/>
    <col min="11270" max="11271" width="21.28125" style="1" customWidth="1"/>
    <col min="11272" max="11273" width="22.421875" style="1" bestFit="1" customWidth="1"/>
    <col min="11274" max="11274" width="22.28125" style="1" bestFit="1" customWidth="1"/>
    <col min="11275" max="11275" width="16.7109375" style="1" customWidth="1"/>
    <col min="11276" max="11276" width="21.421875" style="1" bestFit="1" customWidth="1"/>
    <col min="11277" max="11277" width="22.28125" style="1" bestFit="1" customWidth="1"/>
    <col min="11278" max="11517" width="9.140625" style="1" customWidth="1"/>
    <col min="11518" max="11518" width="4.28125" style="1" customWidth="1"/>
    <col min="11519" max="11519" width="9.8515625" style="1" customWidth="1"/>
    <col min="11520" max="11520" width="55.421875" style="1" bestFit="1" customWidth="1"/>
    <col min="11521" max="11521" width="12.8515625" style="1" customWidth="1"/>
    <col min="11522" max="11522" width="14.8515625" style="1" customWidth="1"/>
    <col min="11523" max="11523" width="14.28125" style="1" customWidth="1"/>
    <col min="11524" max="11524" width="20.7109375" style="1" customWidth="1"/>
    <col min="11525" max="11525" width="21.00390625" style="1" customWidth="1"/>
    <col min="11526" max="11527" width="21.28125" style="1" customWidth="1"/>
    <col min="11528" max="11529" width="22.421875" style="1" bestFit="1" customWidth="1"/>
    <col min="11530" max="11530" width="22.28125" style="1" bestFit="1" customWidth="1"/>
    <col min="11531" max="11531" width="16.7109375" style="1" customWidth="1"/>
    <col min="11532" max="11532" width="21.421875" style="1" bestFit="1" customWidth="1"/>
    <col min="11533" max="11533" width="22.28125" style="1" bestFit="1" customWidth="1"/>
    <col min="11534" max="11773" width="9.140625" style="1" customWidth="1"/>
    <col min="11774" max="11774" width="4.28125" style="1" customWidth="1"/>
    <col min="11775" max="11775" width="9.8515625" style="1" customWidth="1"/>
    <col min="11776" max="11776" width="55.421875" style="1" bestFit="1" customWidth="1"/>
    <col min="11777" max="11777" width="12.8515625" style="1" customWidth="1"/>
    <col min="11778" max="11778" width="14.8515625" style="1" customWidth="1"/>
    <col min="11779" max="11779" width="14.28125" style="1" customWidth="1"/>
    <col min="11780" max="11780" width="20.7109375" style="1" customWidth="1"/>
    <col min="11781" max="11781" width="21.00390625" style="1" customWidth="1"/>
    <col min="11782" max="11783" width="21.28125" style="1" customWidth="1"/>
    <col min="11784" max="11785" width="22.421875" style="1" bestFit="1" customWidth="1"/>
    <col min="11786" max="11786" width="22.28125" style="1" bestFit="1" customWidth="1"/>
    <col min="11787" max="11787" width="16.7109375" style="1" customWidth="1"/>
    <col min="11788" max="11788" width="21.421875" style="1" bestFit="1" customWidth="1"/>
    <col min="11789" max="11789" width="22.28125" style="1" bestFit="1" customWidth="1"/>
    <col min="11790" max="12029" width="9.140625" style="1" customWidth="1"/>
    <col min="12030" max="12030" width="4.28125" style="1" customWidth="1"/>
    <col min="12031" max="12031" width="9.8515625" style="1" customWidth="1"/>
    <col min="12032" max="12032" width="55.421875" style="1" bestFit="1" customWidth="1"/>
    <col min="12033" max="12033" width="12.8515625" style="1" customWidth="1"/>
    <col min="12034" max="12034" width="14.8515625" style="1" customWidth="1"/>
    <col min="12035" max="12035" width="14.28125" style="1" customWidth="1"/>
    <col min="12036" max="12036" width="20.7109375" style="1" customWidth="1"/>
    <col min="12037" max="12037" width="21.00390625" style="1" customWidth="1"/>
    <col min="12038" max="12039" width="21.28125" style="1" customWidth="1"/>
    <col min="12040" max="12041" width="22.421875" style="1" bestFit="1" customWidth="1"/>
    <col min="12042" max="12042" width="22.28125" style="1" bestFit="1" customWidth="1"/>
    <col min="12043" max="12043" width="16.7109375" style="1" customWidth="1"/>
    <col min="12044" max="12044" width="21.421875" style="1" bestFit="1" customWidth="1"/>
    <col min="12045" max="12045" width="22.28125" style="1" bestFit="1" customWidth="1"/>
    <col min="12046" max="12285" width="9.140625" style="1" customWidth="1"/>
    <col min="12286" max="12286" width="4.28125" style="1" customWidth="1"/>
    <col min="12287" max="12287" width="9.8515625" style="1" customWidth="1"/>
    <col min="12288" max="12288" width="55.421875" style="1" bestFit="1" customWidth="1"/>
    <col min="12289" max="12289" width="12.8515625" style="1" customWidth="1"/>
    <col min="12290" max="12290" width="14.8515625" style="1" customWidth="1"/>
    <col min="12291" max="12291" width="14.28125" style="1" customWidth="1"/>
    <col min="12292" max="12292" width="20.7109375" style="1" customWidth="1"/>
    <col min="12293" max="12293" width="21.00390625" style="1" customWidth="1"/>
    <col min="12294" max="12295" width="21.28125" style="1" customWidth="1"/>
    <col min="12296" max="12297" width="22.421875" style="1" bestFit="1" customWidth="1"/>
    <col min="12298" max="12298" width="22.28125" style="1" bestFit="1" customWidth="1"/>
    <col min="12299" max="12299" width="16.7109375" style="1" customWidth="1"/>
    <col min="12300" max="12300" width="21.421875" style="1" bestFit="1" customWidth="1"/>
    <col min="12301" max="12301" width="22.28125" style="1" bestFit="1" customWidth="1"/>
    <col min="12302" max="12541" width="9.140625" style="1" customWidth="1"/>
    <col min="12542" max="12542" width="4.28125" style="1" customWidth="1"/>
    <col min="12543" max="12543" width="9.8515625" style="1" customWidth="1"/>
    <col min="12544" max="12544" width="55.421875" style="1" bestFit="1" customWidth="1"/>
    <col min="12545" max="12545" width="12.8515625" style="1" customWidth="1"/>
    <col min="12546" max="12546" width="14.8515625" style="1" customWidth="1"/>
    <col min="12547" max="12547" width="14.28125" style="1" customWidth="1"/>
    <col min="12548" max="12548" width="20.7109375" style="1" customWidth="1"/>
    <col min="12549" max="12549" width="21.00390625" style="1" customWidth="1"/>
    <col min="12550" max="12551" width="21.28125" style="1" customWidth="1"/>
    <col min="12552" max="12553" width="22.421875" style="1" bestFit="1" customWidth="1"/>
    <col min="12554" max="12554" width="22.28125" style="1" bestFit="1" customWidth="1"/>
    <col min="12555" max="12555" width="16.7109375" style="1" customWidth="1"/>
    <col min="12556" max="12556" width="21.421875" style="1" bestFit="1" customWidth="1"/>
    <col min="12557" max="12557" width="22.28125" style="1" bestFit="1" customWidth="1"/>
    <col min="12558" max="12797" width="9.140625" style="1" customWidth="1"/>
    <col min="12798" max="12798" width="4.28125" style="1" customWidth="1"/>
    <col min="12799" max="12799" width="9.8515625" style="1" customWidth="1"/>
    <col min="12800" max="12800" width="55.421875" style="1" bestFit="1" customWidth="1"/>
    <col min="12801" max="12801" width="12.8515625" style="1" customWidth="1"/>
    <col min="12802" max="12802" width="14.8515625" style="1" customWidth="1"/>
    <col min="12803" max="12803" width="14.28125" style="1" customWidth="1"/>
    <col min="12804" max="12804" width="20.7109375" style="1" customWidth="1"/>
    <col min="12805" max="12805" width="21.00390625" style="1" customWidth="1"/>
    <col min="12806" max="12807" width="21.28125" style="1" customWidth="1"/>
    <col min="12808" max="12809" width="22.421875" style="1" bestFit="1" customWidth="1"/>
    <col min="12810" max="12810" width="22.28125" style="1" bestFit="1" customWidth="1"/>
    <col min="12811" max="12811" width="16.7109375" style="1" customWidth="1"/>
    <col min="12812" max="12812" width="21.421875" style="1" bestFit="1" customWidth="1"/>
    <col min="12813" max="12813" width="22.28125" style="1" bestFit="1" customWidth="1"/>
    <col min="12814" max="13053" width="9.140625" style="1" customWidth="1"/>
    <col min="13054" max="13054" width="4.28125" style="1" customWidth="1"/>
    <col min="13055" max="13055" width="9.8515625" style="1" customWidth="1"/>
    <col min="13056" max="13056" width="55.421875" style="1" bestFit="1" customWidth="1"/>
    <col min="13057" max="13057" width="12.8515625" style="1" customWidth="1"/>
    <col min="13058" max="13058" width="14.8515625" style="1" customWidth="1"/>
    <col min="13059" max="13059" width="14.28125" style="1" customWidth="1"/>
    <col min="13060" max="13060" width="20.7109375" style="1" customWidth="1"/>
    <col min="13061" max="13061" width="21.00390625" style="1" customWidth="1"/>
    <col min="13062" max="13063" width="21.28125" style="1" customWidth="1"/>
    <col min="13064" max="13065" width="22.421875" style="1" bestFit="1" customWidth="1"/>
    <col min="13066" max="13066" width="22.28125" style="1" bestFit="1" customWidth="1"/>
    <col min="13067" max="13067" width="16.7109375" style="1" customWidth="1"/>
    <col min="13068" max="13068" width="21.421875" style="1" bestFit="1" customWidth="1"/>
    <col min="13069" max="13069" width="22.28125" style="1" bestFit="1" customWidth="1"/>
    <col min="13070" max="13309" width="9.140625" style="1" customWidth="1"/>
    <col min="13310" max="13310" width="4.28125" style="1" customWidth="1"/>
    <col min="13311" max="13311" width="9.8515625" style="1" customWidth="1"/>
    <col min="13312" max="13312" width="55.421875" style="1" bestFit="1" customWidth="1"/>
    <col min="13313" max="13313" width="12.8515625" style="1" customWidth="1"/>
    <col min="13314" max="13314" width="14.8515625" style="1" customWidth="1"/>
    <col min="13315" max="13315" width="14.28125" style="1" customWidth="1"/>
    <col min="13316" max="13316" width="20.7109375" style="1" customWidth="1"/>
    <col min="13317" max="13317" width="21.00390625" style="1" customWidth="1"/>
    <col min="13318" max="13319" width="21.28125" style="1" customWidth="1"/>
    <col min="13320" max="13321" width="22.421875" style="1" bestFit="1" customWidth="1"/>
    <col min="13322" max="13322" width="22.28125" style="1" bestFit="1" customWidth="1"/>
    <col min="13323" max="13323" width="16.7109375" style="1" customWidth="1"/>
    <col min="13324" max="13324" width="21.421875" style="1" bestFit="1" customWidth="1"/>
    <col min="13325" max="13325" width="22.28125" style="1" bestFit="1" customWidth="1"/>
    <col min="13326" max="13565" width="9.140625" style="1" customWidth="1"/>
    <col min="13566" max="13566" width="4.28125" style="1" customWidth="1"/>
    <col min="13567" max="13567" width="9.8515625" style="1" customWidth="1"/>
    <col min="13568" max="13568" width="55.421875" style="1" bestFit="1" customWidth="1"/>
    <col min="13569" max="13569" width="12.8515625" style="1" customWidth="1"/>
    <col min="13570" max="13570" width="14.8515625" style="1" customWidth="1"/>
    <col min="13571" max="13571" width="14.28125" style="1" customWidth="1"/>
    <col min="13572" max="13572" width="20.7109375" style="1" customWidth="1"/>
    <col min="13573" max="13573" width="21.00390625" style="1" customWidth="1"/>
    <col min="13574" max="13575" width="21.28125" style="1" customWidth="1"/>
    <col min="13576" max="13577" width="22.421875" style="1" bestFit="1" customWidth="1"/>
    <col min="13578" max="13578" width="22.28125" style="1" bestFit="1" customWidth="1"/>
    <col min="13579" max="13579" width="16.7109375" style="1" customWidth="1"/>
    <col min="13580" max="13580" width="21.421875" style="1" bestFit="1" customWidth="1"/>
    <col min="13581" max="13581" width="22.28125" style="1" bestFit="1" customWidth="1"/>
    <col min="13582" max="13821" width="9.140625" style="1" customWidth="1"/>
    <col min="13822" max="13822" width="4.28125" style="1" customWidth="1"/>
    <col min="13823" max="13823" width="9.8515625" style="1" customWidth="1"/>
    <col min="13824" max="13824" width="55.421875" style="1" bestFit="1" customWidth="1"/>
    <col min="13825" max="13825" width="12.8515625" style="1" customWidth="1"/>
    <col min="13826" max="13826" width="14.8515625" style="1" customWidth="1"/>
    <col min="13827" max="13827" width="14.28125" style="1" customWidth="1"/>
    <col min="13828" max="13828" width="20.7109375" style="1" customWidth="1"/>
    <col min="13829" max="13829" width="21.00390625" style="1" customWidth="1"/>
    <col min="13830" max="13831" width="21.28125" style="1" customWidth="1"/>
    <col min="13832" max="13833" width="22.421875" style="1" bestFit="1" customWidth="1"/>
    <col min="13834" max="13834" width="22.28125" style="1" bestFit="1" customWidth="1"/>
    <col min="13835" max="13835" width="16.7109375" style="1" customWidth="1"/>
    <col min="13836" max="13836" width="21.421875" style="1" bestFit="1" customWidth="1"/>
    <col min="13837" max="13837" width="22.28125" style="1" bestFit="1" customWidth="1"/>
    <col min="13838" max="14077" width="9.140625" style="1" customWidth="1"/>
    <col min="14078" max="14078" width="4.28125" style="1" customWidth="1"/>
    <col min="14079" max="14079" width="9.8515625" style="1" customWidth="1"/>
    <col min="14080" max="14080" width="55.421875" style="1" bestFit="1" customWidth="1"/>
    <col min="14081" max="14081" width="12.8515625" style="1" customWidth="1"/>
    <col min="14082" max="14082" width="14.8515625" style="1" customWidth="1"/>
    <col min="14083" max="14083" width="14.28125" style="1" customWidth="1"/>
    <col min="14084" max="14084" width="20.7109375" style="1" customWidth="1"/>
    <col min="14085" max="14085" width="21.00390625" style="1" customWidth="1"/>
    <col min="14086" max="14087" width="21.28125" style="1" customWidth="1"/>
    <col min="14088" max="14089" width="22.421875" style="1" bestFit="1" customWidth="1"/>
    <col min="14090" max="14090" width="22.28125" style="1" bestFit="1" customWidth="1"/>
    <col min="14091" max="14091" width="16.7109375" style="1" customWidth="1"/>
    <col min="14092" max="14092" width="21.421875" style="1" bestFit="1" customWidth="1"/>
    <col min="14093" max="14093" width="22.28125" style="1" bestFit="1" customWidth="1"/>
    <col min="14094" max="14333" width="9.140625" style="1" customWidth="1"/>
    <col min="14334" max="14334" width="4.28125" style="1" customWidth="1"/>
    <col min="14335" max="14335" width="9.8515625" style="1" customWidth="1"/>
    <col min="14336" max="14336" width="55.421875" style="1" bestFit="1" customWidth="1"/>
    <col min="14337" max="14337" width="12.8515625" style="1" customWidth="1"/>
    <col min="14338" max="14338" width="14.8515625" style="1" customWidth="1"/>
    <col min="14339" max="14339" width="14.28125" style="1" customWidth="1"/>
    <col min="14340" max="14340" width="20.7109375" style="1" customWidth="1"/>
    <col min="14341" max="14341" width="21.00390625" style="1" customWidth="1"/>
    <col min="14342" max="14343" width="21.28125" style="1" customWidth="1"/>
    <col min="14344" max="14345" width="22.421875" style="1" bestFit="1" customWidth="1"/>
    <col min="14346" max="14346" width="22.28125" style="1" bestFit="1" customWidth="1"/>
    <col min="14347" max="14347" width="16.7109375" style="1" customWidth="1"/>
    <col min="14348" max="14348" width="21.421875" style="1" bestFit="1" customWidth="1"/>
    <col min="14349" max="14349" width="22.28125" style="1" bestFit="1" customWidth="1"/>
    <col min="14350" max="14589" width="9.140625" style="1" customWidth="1"/>
    <col min="14590" max="14590" width="4.28125" style="1" customWidth="1"/>
    <col min="14591" max="14591" width="9.8515625" style="1" customWidth="1"/>
    <col min="14592" max="14592" width="55.421875" style="1" bestFit="1" customWidth="1"/>
    <col min="14593" max="14593" width="12.8515625" style="1" customWidth="1"/>
    <col min="14594" max="14594" width="14.8515625" style="1" customWidth="1"/>
    <col min="14595" max="14595" width="14.28125" style="1" customWidth="1"/>
    <col min="14596" max="14596" width="20.7109375" style="1" customWidth="1"/>
    <col min="14597" max="14597" width="21.00390625" style="1" customWidth="1"/>
    <col min="14598" max="14599" width="21.28125" style="1" customWidth="1"/>
    <col min="14600" max="14601" width="22.421875" style="1" bestFit="1" customWidth="1"/>
    <col min="14602" max="14602" width="22.28125" style="1" bestFit="1" customWidth="1"/>
    <col min="14603" max="14603" width="16.7109375" style="1" customWidth="1"/>
    <col min="14604" max="14604" width="21.421875" style="1" bestFit="1" customWidth="1"/>
    <col min="14605" max="14605" width="22.28125" style="1" bestFit="1" customWidth="1"/>
    <col min="14606" max="14845" width="9.140625" style="1" customWidth="1"/>
    <col min="14846" max="14846" width="4.28125" style="1" customWidth="1"/>
    <col min="14847" max="14847" width="9.8515625" style="1" customWidth="1"/>
    <col min="14848" max="14848" width="55.421875" style="1" bestFit="1" customWidth="1"/>
    <col min="14849" max="14849" width="12.8515625" style="1" customWidth="1"/>
    <col min="14850" max="14850" width="14.8515625" style="1" customWidth="1"/>
    <col min="14851" max="14851" width="14.28125" style="1" customWidth="1"/>
    <col min="14852" max="14852" width="20.7109375" style="1" customWidth="1"/>
    <col min="14853" max="14853" width="21.00390625" style="1" customWidth="1"/>
    <col min="14854" max="14855" width="21.28125" style="1" customWidth="1"/>
    <col min="14856" max="14857" width="22.421875" style="1" bestFit="1" customWidth="1"/>
    <col min="14858" max="14858" width="22.28125" style="1" bestFit="1" customWidth="1"/>
    <col min="14859" max="14859" width="16.7109375" style="1" customWidth="1"/>
    <col min="14860" max="14860" width="21.421875" style="1" bestFit="1" customWidth="1"/>
    <col min="14861" max="14861" width="22.28125" style="1" bestFit="1" customWidth="1"/>
    <col min="14862" max="15101" width="9.140625" style="1" customWidth="1"/>
    <col min="15102" max="15102" width="4.28125" style="1" customWidth="1"/>
    <col min="15103" max="15103" width="9.8515625" style="1" customWidth="1"/>
    <col min="15104" max="15104" width="55.421875" style="1" bestFit="1" customWidth="1"/>
    <col min="15105" max="15105" width="12.8515625" style="1" customWidth="1"/>
    <col min="15106" max="15106" width="14.8515625" style="1" customWidth="1"/>
    <col min="15107" max="15107" width="14.28125" style="1" customWidth="1"/>
    <col min="15108" max="15108" width="20.7109375" style="1" customWidth="1"/>
    <col min="15109" max="15109" width="21.00390625" style="1" customWidth="1"/>
    <col min="15110" max="15111" width="21.28125" style="1" customWidth="1"/>
    <col min="15112" max="15113" width="22.421875" style="1" bestFit="1" customWidth="1"/>
    <col min="15114" max="15114" width="22.28125" style="1" bestFit="1" customWidth="1"/>
    <col min="15115" max="15115" width="16.7109375" style="1" customWidth="1"/>
    <col min="15116" max="15116" width="21.421875" style="1" bestFit="1" customWidth="1"/>
    <col min="15117" max="15117" width="22.28125" style="1" bestFit="1" customWidth="1"/>
    <col min="15118" max="15357" width="9.140625" style="1" customWidth="1"/>
    <col min="15358" max="15358" width="4.28125" style="1" customWidth="1"/>
    <col min="15359" max="15359" width="9.8515625" style="1" customWidth="1"/>
    <col min="15360" max="15360" width="55.421875" style="1" bestFit="1" customWidth="1"/>
    <col min="15361" max="15361" width="12.8515625" style="1" customWidth="1"/>
    <col min="15362" max="15362" width="14.8515625" style="1" customWidth="1"/>
    <col min="15363" max="15363" width="14.28125" style="1" customWidth="1"/>
    <col min="15364" max="15364" width="20.7109375" style="1" customWidth="1"/>
    <col min="15365" max="15365" width="21.00390625" style="1" customWidth="1"/>
    <col min="15366" max="15367" width="21.28125" style="1" customWidth="1"/>
    <col min="15368" max="15369" width="22.421875" style="1" bestFit="1" customWidth="1"/>
    <col min="15370" max="15370" width="22.28125" style="1" bestFit="1" customWidth="1"/>
    <col min="15371" max="15371" width="16.7109375" style="1" customWidth="1"/>
    <col min="15372" max="15372" width="21.421875" style="1" bestFit="1" customWidth="1"/>
    <col min="15373" max="15373" width="22.28125" style="1" bestFit="1" customWidth="1"/>
    <col min="15374" max="15613" width="9.140625" style="1" customWidth="1"/>
    <col min="15614" max="15614" width="4.28125" style="1" customWidth="1"/>
    <col min="15615" max="15615" width="9.8515625" style="1" customWidth="1"/>
    <col min="15616" max="15616" width="55.421875" style="1" bestFit="1" customWidth="1"/>
    <col min="15617" max="15617" width="12.8515625" style="1" customWidth="1"/>
    <col min="15618" max="15618" width="14.8515625" style="1" customWidth="1"/>
    <col min="15619" max="15619" width="14.28125" style="1" customWidth="1"/>
    <col min="15620" max="15620" width="20.7109375" style="1" customWidth="1"/>
    <col min="15621" max="15621" width="21.00390625" style="1" customWidth="1"/>
    <col min="15622" max="15623" width="21.28125" style="1" customWidth="1"/>
    <col min="15624" max="15625" width="22.421875" style="1" bestFit="1" customWidth="1"/>
    <col min="15626" max="15626" width="22.28125" style="1" bestFit="1" customWidth="1"/>
    <col min="15627" max="15627" width="16.7109375" style="1" customWidth="1"/>
    <col min="15628" max="15628" width="21.421875" style="1" bestFit="1" customWidth="1"/>
    <col min="15629" max="15629" width="22.28125" style="1" bestFit="1" customWidth="1"/>
    <col min="15630" max="15869" width="9.140625" style="1" customWidth="1"/>
    <col min="15870" max="15870" width="4.28125" style="1" customWidth="1"/>
    <col min="15871" max="15871" width="9.8515625" style="1" customWidth="1"/>
    <col min="15872" max="15872" width="55.421875" style="1" bestFit="1" customWidth="1"/>
    <col min="15873" max="15873" width="12.8515625" style="1" customWidth="1"/>
    <col min="15874" max="15874" width="14.8515625" style="1" customWidth="1"/>
    <col min="15875" max="15875" width="14.28125" style="1" customWidth="1"/>
    <col min="15876" max="15876" width="20.7109375" style="1" customWidth="1"/>
    <col min="15877" max="15877" width="21.00390625" style="1" customWidth="1"/>
    <col min="15878" max="15879" width="21.28125" style="1" customWidth="1"/>
    <col min="15880" max="15881" width="22.421875" style="1" bestFit="1" customWidth="1"/>
    <col min="15882" max="15882" width="22.28125" style="1" bestFit="1" customWidth="1"/>
    <col min="15883" max="15883" width="16.7109375" style="1" customWidth="1"/>
    <col min="15884" max="15884" width="21.421875" style="1" bestFit="1" customWidth="1"/>
    <col min="15885" max="15885" width="22.28125" style="1" bestFit="1" customWidth="1"/>
    <col min="15886" max="16125" width="9.140625" style="1" customWidth="1"/>
    <col min="16126" max="16126" width="4.28125" style="1" customWidth="1"/>
    <col min="16127" max="16127" width="9.8515625" style="1" customWidth="1"/>
    <col min="16128" max="16128" width="55.421875" style="1" bestFit="1" customWidth="1"/>
    <col min="16129" max="16129" width="12.8515625" style="1" customWidth="1"/>
    <col min="16130" max="16130" width="14.8515625" style="1" customWidth="1"/>
    <col min="16131" max="16131" width="14.28125" style="1" customWidth="1"/>
    <col min="16132" max="16132" width="20.7109375" style="1" customWidth="1"/>
    <col min="16133" max="16133" width="21.00390625" style="1" customWidth="1"/>
    <col min="16134" max="16135" width="21.28125" style="1" customWidth="1"/>
    <col min="16136" max="16137" width="22.421875" style="1" bestFit="1" customWidth="1"/>
    <col min="16138" max="16138" width="22.28125" style="1" bestFit="1" customWidth="1"/>
    <col min="16139" max="16139" width="16.7109375" style="1" customWidth="1"/>
    <col min="16140" max="16140" width="21.421875" style="1" bestFit="1" customWidth="1"/>
    <col min="16141" max="16141" width="22.28125" style="1" bestFit="1" customWidth="1"/>
    <col min="16142" max="16384" width="9.140625" style="1" customWidth="1"/>
  </cols>
  <sheetData>
    <row r="6" ht="13.9" customHeight="1"/>
    <row r="7" ht="15.75"/>
    <row r="8" spans="8:10" ht="15.75">
      <c r="H8" s="5"/>
      <c r="I8" s="5"/>
      <c r="J8" s="6"/>
    </row>
    <row r="9" spans="2:12" ht="15" customHeight="1">
      <c r="B9" s="7"/>
      <c r="C9" s="8"/>
      <c r="D9" s="40" t="s">
        <v>0</v>
      </c>
      <c r="E9" s="40"/>
      <c r="F9" s="40"/>
      <c r="G9" s="40"/>
      <c r="H9" s="40"/>
      <c r="I9" s="40"/>
      <c r="J9" s="8"/>
      <c r="K9" s="8"/>
      <c r="L9" s="8"/>
    </row>
    <row r="10" ht="15.75"/>
    <row r="11" spans="10:12" ht="15" customHeight="1" thickBot="1">
      <c r="J11" s="41"/>
      <c r="K11" s="41"/>
      <c r="L11" s="41"/>
    </row>
    <row r="12" spans="1:12" ht="14.45" customHeight="1">
      <c r="A12" s="42" t="s">
        <v>1</v>
      </c>
      <c r="B12" s="44" t="s">
        <v>2</v>
      </c>
      <c r="C12" s="44" t="s">
        <v>3</v>
      </c>
      <c r="D12" s="44" t="s">
        <v>4</v>
      </c>
      <c r="E12" s="44"/>
      <c r="F12" s="44"/>
      <c r="G12" s="46" t="s">
        <v>121</v>
      </c>
      <c r="H12" s="46"/>
      <c r="I12" s="46"/>
      <c r="J12" s="46"/>
      <c r="K12" s="48" t="s">
        <v>120</v>
      </c>
      <c r="L12" s="49"/>
    </row>
    <row r="13" spans="1:13" s="7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37"/>
      <c r="L13" s="38"/>
      <c r="M13" s="9"/>
    </row>
    <row r="14" spans="1:13" s="7" customFormat="1" ht="33.75" customHeight="1">
      <c r="A14" s="43"/>
      <c r="B14" s="45"/>
      <c r="C14" s="45"/>
      <c r="D14" s="45"/>
      <c r="E14" s="45"/>
      <c r="F14" s="45"/>
      <c r="G14" s="52" t="s">
        <v>5</v>
      </c>
      <c r="H14" s="53"/>
      <c r="I14" s="54"/>
      <c r="J14" s="47" t="s">
        <v>6</v>
      </c>
      <c r="K14" s="37" t="s">
        <v>7</v>
      </c>
      <c r="L14" s="38" t="s">
        <v>8</v>
      </c>
      <c r="M14" s="9"/>
    </row>
    <row r="15" spans="1:15" s="7" customFormat="1" ht="47.25">
      <c r="A15" s="43"/>
      <c r="B15" s="45"/>
      <c r="C15" s="45"/>
      <c r="D15" s="24" t="s">
        <v>9</v>
      </c>
      <c r="E15" s="24" t="s">
        <v>10</v>
      </c>
      <c r="F15" s="24" t="s">
        <v>11</v>
      </c>
      <c r="G15" s="25" t="s">
        <v>105</v>
      </c>
      <c r="H15" s="10" t="s">
        <v>93</v>
      </c>
      <c r="I15" s="25" t="s">
        <v>106</v>
      </c>
      <c r="J15" s="47"/>
      <c r="K15" s="37"/>
      <c r="L15" s="39"/>
      <c r="M15" s="9"/>
      <c r="O15" s="36" t="s">
        <v>116</v>
      </c>
    </row>
    <row r="16" spans="1:15" ht="15">
      <c r="A16" s="26">
        <v>1</v>
      </c>
      <c r="B16" s="11" t="s">
        <v>19</v>
      </c>
      <c r="C16" s="12" t="s">
        <v>20</v>
      </c>
      <c r="D16" s="13" t="s">
        <v>14</v>
      </c>
      <c r="E16" s="13" t="s">
        <v>14</v>
      </c>
      <c r="F16" s="13" t="s">
        <v>14</v>
      </c>
      <c r="G16" s="15">
        <f>VLOOKUP(B16,'[2]Brokers'!$B$7:$H$57,7,0)</f>
        <v>4839639201.27</v>
      </c>
      <c r="H16" s="15">
        <v>0</v>
      </c>
      <c r="I16" s="15">
        <f>VLOOKUP(B16,'[2]Brokers'!$B$7:$M$57,12,0)</f>
        <v>9699506100</v>
      </c>
      <c r="J16" s="23">
        <f>VLOOKUP(B16,'[2]Brokers'!$B$7:$O$57,14,0)</f>
        <v>14539145301.27</v>
      </c>
      <c r="K16" s="23">
        <v>39309452986.58</v>
      </c>
      <c r="L16" s="27">
        <f>K16/$K$67</f>
        <v>0.2650911069172924</v>
      </c>
      <c r="O16" s="19"/>
    </row>
    <row r="17" spans="1:15" ht="15">
      <c r="A17" s="26">
        <f>+A16+1</f>
        <v>2</v>
      </c>
      <c r="B17" s="11" t="s">
        <v>12</v>
      </c>
      <c r="C17" s="12" t="s">
        <v>13</v>
      </c>
      <c r="D17" s="13" t="s">
        <v>14</v>
      </c>
      <c r="E17" s="13" t="s">
        <v>14</v>
      </c>
      <c r="F17" s="13" t="s">
        <v>14</v>
      </c>
      <c r="G17" s="15">
        <f>VLOOKUP(B17,'[2]Brokers'!$B$7:$H$57,7,0)</f>
        <v>1393947673.44</v>
      </c>
      <c r="H17" s="15">
        <v>0</v>
      </c>
      <c r="I17" s="15">
        <f>VLOOKUP(B17,'[2]Brokers'!$B$7:$M$57,12,0)</f>
        <v>1850000</v>
      </c>
      <c r="J17" s="23">
        <f>VLOOKUP(B17,'[2]Brokers'!$B$7:$O$57,14,0)</f>
        <v>1395797673.44</v>
      </c>
      <c r="K17" s="23">
        <v>20060230808.98</v>
      </c>
      <c r="L17" s="27">
        <f>K17/$K$67</f>
        <v>0.13528015238432187</v>
      </c>
      <c r="O17" s="19"/>
    </row>
    <row r="18" spans="1:15" ht="15">
      <c r="A18" s="26">
        <f aca="true" t="shared" si="0" ref="A18:A58">+A17+1</f>
        <v>3</v>
      </c>
      <c r="B18" s="11" t="s">
        <v>98</v>
      </c>
      <c r="C18" s="12" t="s">
        <v>99</v>
      </c>
      <c r="D18" s="13" t="s">
        <v>14</v>
      </c>
      <c r="E18" s="13" t="s">
        <v>14</v>
      </c>
      <c r="F18" s="13" t="s">
        <v>14</v>
      </c>
      <c r="G18" s="15">
        <f>VLOOKUP(B18,'[2]Brokers'!$B$7:$H$57,7,0)</f>
        <v>3246924926.76</v>
      </c>
      <c r="H18" s="15">
        <v>0</v>
      </c>
      <c r="I18" s="15">
        <f>VLOOKUP(B18,'[2]Brokers'!$B$7:$M$57,12,0)</f>
        <v>41119010</v>
      </c>
      <c r="J18" s="23">
        <f>VLOOKUP(B18,'[2]Brokers'!$B$7:$O$57,14,0)</f>
        <v>3288043936.76</v>
      </c>
      <c r="K18" s="23">
        <v>19602567701.53</v>
      </c>
      <c r="L18" s="27">
        <f>K18/$K$67</f>
        <v>0.13219381028257482</v>
      </c>
      <c r="O18" s="19"/>
    </row>
    <row r="19" spans="1:15" ht="15">
      <c r="A19" s="26">
        <f t="shared" si="0"/>
        <v>4</v>
      </c>
      <c r="B19" s="11" t="s">
        <v>31</v>
      </c>
      <c r="C19" s="12" t="s">
        <v>114</v>
      </c>
      <c r="D19" s="13" t="s">
        <v>14</v>
      </c>
      <c r="E19" s="13" t="s">
        <v>14</v>
      </c>
      <c r="F19" s="13" t="s">
        <v>14</v>
      </c>
      <c r="G19" s="15">
        <f>VLOOKUP(B19,'[2]Brokers'!$B$7:$H$57,7,0)</f>
        <v>622873767.44</v>
      </c>
      <c r="H19" s="15">
        <v>0</v>
      </c>
      <c r="I19" s="15">
        <f>VLOOKUP(B19,'[2]Brokers'!$B$7:$M$57,12,0)</f>
        <v>3393876900</v>
      </c>
      <c r="J19" s="23">
        <f>VLOOKUP(B19,'[2]Brokers'!$B$7:$O$57,14,0)</f>
        <v>4016750667.44</v>
      </c>
      <c r="K19" s="23">
        <v>15012391263.42</v>
      </c>
      <c r="L19" s="27">
        <f>K19/$K$67</f>
        <v>0.10123904341416617</v>
      </c>
      <c r="O19" s="19"/>
    </row>
    <row r="20" spans="1:15" ht="15">
      <c r="A20" s="26">
        <f t="shared" si="0"/>
        <v>5</v>
      </c>
      <c r="B20" s="11" t="s">
        <v>23</v>
      </c>
      <c r="C20" s="12" t="s">
        <v>107</v>
      </c>
      <c r="D20" s="13" t="s">
        <v>14</v>
      </c>
      <c r="E20" s="13" t="s">
        <v>14</v>
      </c>
      <c r="F20" s="14"/>
      <c r="G20" s="15">
        <f>VLOOKUP(B20,'[2]Brokers'!$B$7:$H$57,7,0)</f>
        <v>332413827.76</v>
      </c>
      <c r="H20" s="15">
        <v>0</v>
      </c>
      <c r="I20" s="15">
        <f>VLOOKUP(B20,'[2]Brokers'!$B$7:$M$57,12,0)</f>
        <v>3956000</v>
      </c>
      <c r="J20" s="23">
        <f>VLOOKUP(B20,'[2]Brokers'!$B$7:$O$57,14,0)</f>
        <v>336369827.76</v>
      </c>
      <c r="K20" s="23">
        <v>12154257778.67</v>
      </c>
      <c r="L20" s="27">
        <f>K20/$K$67</f>
        <v>0.0819646523548854</v>
      </c>
      <c r="O20" s="19"/>
    </row>
    <row r="21" spans="1:15" ht="15">
      <c r="A21" s="26">
        <f t="shared" si="0"/>
        <v>6</v>
      </c>
      <c r="B21" s="11" t="s">
        <v>27</v>
      </c>
      <c r="C21" s="12" t="s">
        <v>28</v>
      </c>
      <c r="D21" s="13" t="s">
        <v>14</v>
      </c>
      <c r="E21" s="13" t="s">
        <v>14</v>
      </c>
      <c r="F21" s="13" t="s">
        <v>14</v>
      </c>
      <c r="G21" s="15">
        <f>VLOOKUP(B21,'[2]Brokers'!$B$7:$H$57,7,0)</f>
        <v>3762461031.1099997</v>
      </c>
      <c r="H21" s="15">
        <v>0</v>
      </c>
      <c r="I21" s="15">
        <f>VLOOKUP(B21,'[2]Brokers'!$B$7:$M$57,12,0)</f>
        <v>778100</v>
      </c>
      <c r="J21" s="23">
        <f>VLOOKUP(B21,'[2]Brokers'!$B$7:$O$57,14,0)</f>
        <v>3763239131.1099997</v>
      </c>
      <c r="K21" s="23">
        <v>9061857454.36</v>
      </c>
      <c r="L21" s="27">
        <f>K21/$K$67</f>
        <v>0.061110436314723376</v>
      </c>
      <c r="O21" s="19"/>
    </row>
    <row r="22" spans="1:15" ht="15">
      <c r="A22" s="26">
        <f t="shared" si="0"/>
        <v>7</v>
      </c>
      <c r="B22" s="11" t="s">
        <v>71</v>
      </c>
      <c r="C22" s="12" t="s">
        <v>96</v>
      </c>
      <c r="D22" s="13" t="s">
        <v>14</v>
      </c>
      <c r="E22" s="13" t="s">
        <v>14</v>
      </c>
      <c r="F22" s="13" t="s">
        <v>14</v>
      </c>
      <c r="G22" s="15">
        <f>VLOOKUP(B22,'[2]Brokers'!$B$7:$H$57,7,0)</f>
        <v>1524734137.1399999</v>
      </c>
      <c r="H22" s="15">
        <v>0</v>
      </c>
      <c r="I22" s="15">
        <f>VLOOKUP(B22,'[2]Brokers'!$B$7:$M$57,12,0)</f>
        <v>998900</v>
      </c>
      <c r="J22" s="23">
        <f>VLOOKUP(B22,'[2]Brokers'!$B$7:$O$57,14,0)</f>
        <v>1525733037.1399999</v>
      </c>
      <c r="K22" s="23">
        <v>6842169745.35</v>
      </c>
      <c r="L22" s="27">
        <f>K22/$K$67</f>
        <v>0.04614153120192385</v>
      </c>
      <c r="O22" s="19"/>
    </row>
    <row r="23" spans="1:15" ht="15">
      <c r="A23" s="26">
        <f t="shared" si="0"/>
        <v>8</v>
      </c>
      <c r="B23" s="11" t="s">
        <v>83</v>
      </c>
      <c r="C23" s="12" t="s">
        <v>115</v>
      </c>
      <c r="D23" s="13" t="s">
        <v>14</v>
      </c>
      <c r="E23" s="13" t="s">
        <v>14</v>
      </c>
      <c r="F23" s="13" t="s">
        <v>14</v>
      </c>
      <c r="G23" s="15">
        <f>VLOOKUP(B23,'[2]Brokers'!$B$7:$H$57,7,0)</f>
        <v>3960129597.6500006</v>
      </c>
      <c r="H23" s="15">
        <v>0</v>
      </c>
      <c r="I23" s="15">
        <f>VLOOKUP(B23,'[2]Brokers'!$B$7:$M$57,12,0)</f>
        <v>20871200</v>
      </c>
      <c r="J23" s="23">
        <f>VLOOKUP(B23,'[2]Brokers'!$B$7:$O$57,14,0)</f>
        <v>3981000797.6500006</v>
      </c>
      <c r="K23" s="23">
        <v>6797447190.240001</v>
      </c>
      <c r="L23" s="27">
        <f>K23/$K$67</f>
        <v>0.04583993576526574</v>
      </c>
      <c r="O23" s="19"/>
    </row>
    <row r="24" spans="1:15" ht="15">
      <c r="A24" s="26">
        <f t="shared" si="0"/>
        <v>9</v>
      </c>
      <c r="B24" s="11" t="s">
        <v>24</v>
      </c>
      <c r="C24" s="12" t="s">
        <v>108</v>
      </c>
      <c r="D24" s="13" t="s">
        <v>14</v>
      </c>
      <c r="E24" s="13" t="s">
        <v>14</v>
      </c>
      <c r="F24" s="13" t="s">
        <v>14</v>
      </c>
      <c r="G24" s="15">
        <f>VLOOKUP(B24,'[2]Brokers'!$B$7:$H$57,7,0)</f>
        <v>424972097.20000005</v>
      </c>
      <c r="H24" s="15">
        <v>0</v>
      </c>
      <c r="I24" s="15">
        <f>VLOOKUP(B24,'[2]Brokers'!$B$7:$M$57,12,0)</f>
        <v>555571640</v>
      </c>
      <c r="J24" s="23">
        <f>VLOOKUP(B24,'[2]Brokers'!$B$7:$O$57,14,0)</f>
        <v>980543737.2</v>
      </c>
      <c r="K24" s="23">
        <v>6440247732.05</v>
      </c>
      <c r="L24" s="27">
        <f>K24/$K$67</f>
        <v>0.04343109024421076</v>
      </c>
      <c r="O24" s="19"/>
    </row>
    <row r="25" spans="1:15" s="22" customFormat="1" ht="15">
      <c r="A25" s="26">
        <f t="shared" si="0"/>
        <v>10</v>
      </c>
      <c r="B25" s="11" t="s">
        <v>25</v>
      </c>
      <c r="C25" s="12" t="s">
        <v>26</v>
      </c>
      <c r="D25" s="13" t="s">
        <v>14</v>
      </c>
      <c r="E25" s="13" t="s">
        <v>14</v>
      </c>
      <c r="F25" s="13" t="s">
        <v>14</v>
      </c>
      <c r="G25" s="15">
        <f>VLOOKUP(B25,'[2]Brokers'!$B$7:$H$57,7,0)</f>
        <v>1360588230.7800002</v>
      </c>
      <c r="H25" s="15">
        <v>0</v>
      </c>
      <c r="I25" s="15">
        <f>VLOOKUP(B25,'[2]Brokers'!$B$7:$M$57,12,0)</f>
        <v>0</v>
      </c>
      <c r="J25" s="23">
        <f>VLOOKUP(B25,'[2]Brokers'!$B$7:$O$57,14,0)</f>
        <v>1360588230.7800002</v>
      </c>
      <c r="K25" s="23">
        <v>2294971756.29</v>
      </c>
      <c r="L25" s="27">
        <f>K25/$K$67</f>
        <v>0.015476598044407652</v>
      </c>
      <c r="M25" s="23"/>
      <c r="O25" s="19"/>
    </row>
    <row r="26" spans="1:15" ht="15">
      <c r="A26" s="26">
        <f t="shared" si="0"/>
        <v>11</v>
      </c>
      <c r="B26" s="11" t="s">
        <v>73</v>
      </c>
      <c r="C26" s="12" t="s">
        <v>74</v>
      </c>
      <c r="D26" s="13" t="s">
        <v>14</v>
      </c>
      <c r="E26" s="13" t="s">
        <v>14</v>
      </c>
      <c r="F26" s="14"/>
      <c r="G26" s="15">
        <f>VLOOKUP(B26,'[2]Brokers'!$B$7:$H$57,7,0)</f>
        <v>1697716262.04</v>
      </c>
      <c r="H26" s="15">
        <v>0</v>
      </c>
      <c r="I26" s="15">
        <f>VLOOKUP(B26,'[2]Brokers'!$B$7:$M$57,12,0)</f>
        <v>0</v>
      </c>
      <c r="J26" s="23">
        <f>VLOOKUP(B26,'[2]Brokers'!$B$7:$O$57,14,0)</f>
        <v>1697716262.04</v>
      </c>
      <c r="K26" s="23">
        <v>1787319551.51</v>
      </c>
      <c r="L26" s="27">
        <f>K26/$K$67</f>
        <v>0.012053144532091496</v>
      </c>
      <c r="O26" s="19"/>
    </row>
    <row r="27" spans="1:15" ht="15">
      <c r="A27" s="26">
        <f t="shared" si="0"/>
        <v>12</v>
      </c>
      <c r="B27" s="11" t="s">
        <v>102</v>
      </c>
      <c r="C27" s="12" t="s">
        <v>103</v>
      </c>
      <c r="D27" s="13" t="s">
        <v>14</v>
      </c>
      <c r="E27" s="13" t="s">
        <v>14</v>
      </c>
      <c r="F27" s="13" t="s">
        <v>14</v>
      </c>
      <c r="G27" s="15">
        <f>VLOOKUP(B27,'[2]Brokers'!$B$7:$H$57,7,0)</f>
        <v>44584404.239999995</v>
      </c>
      <c r="H27" s="15">
        <v>0</v>
      </c>
      <c r="I27" s="15">
        <f>VLOOKUP(B27,'[2]Brokers'!$B$7:$M$57,12,0)</f>
        <v>22338400</v>
      </c>
      <c r="J27" s="23">
        <f>VLOOKUP(B27,'[2]Brokers'!$B$7:$O$57,14,0)</f>
        <v>66922804.239999995</v>
      </c>
      <c r="K27" s="23">
        <v>1555948783.9400003</v>
      </c>
      <c r="L27" s="27">
        <f>K27/$K$67</f>
        <v>0.01049284978811798</v>
      </c>
      <c r="O27" s="19"/>
    </row>
    <row r="28" spans="1:15" ht="15">
      <c r="A28" s="26">
        <f t="shared" si="0"/>
        <v>13</v>
      </c>
      <c r="B28" s="11" t="s">
        <v>15</v>
      </c>
      <c r="C28" s="12" t="s">
        <v>16</v>
      </c>
      <c r="D28" s="13" t="s">
        <v>14</v>
      </c>
      <c r="E28" s="13" t="s">
        <v>14</v>
      </c>
      <c r="F28" s="13" t="s">
        <v>14</v>
      </c>
      <c r="G28" s="15">
        <f>VLOOKUP(B28,'[2]Brokers'!$B$7:$H$57,7,0)</f>
        <v>118604819.99000001</v>
      </c>
      <c r="H28" s="15">
        <v>0</v>
      </c>
      <c r="I28" s="15">
        <f>VLOOKUP(B28,'[2]Brokers'!$B$7:$M$57,12,0)</f>
        <v>0</v>
      </c>
      <c r="J28" s="23">
        <f>VLOOKUP(B28,'[2]Brokers'!$B$7:$O$57,14,0)</f>
        <v>118604819.99000001</v>
      </c>
      <c r="K28" s="23">
        <v>1357357627.31</v>
      </c>
      <c r="L28" s="27">
        <f>K28/$K$67</f>
        <v>0.009153610863755313</v>
      </c>
      <c r="O28" s="19"/>
    </row>
    <row r="29" spans="1:15" ht="15">
      <c r="A29" s="26">
        <f t="shared" si="0"/>
        <v>14</v>
      </c>
      <c r="B29" s="11" t="s">
        <v>36</v>
      </c>
      <c r="C29" s="12" t="s">
        <v>37</v>
      </c>
      <c r="D29" s="13" t="s">
        <v>14</v>
      </c>
      <c r="E29" s="13"/>
      <c r="F29" s="14"/>
      <c r="G29" s="15">
        <f>VLOOKUP(B29,'[2]Brokers'!$B$7:$H$57,7,0)</f>
        <v>177240278.44</v>
      </c>
      <c r="H29" s="15">
        <v>0</v>
      </c>
      <c r="I29" s="15">
        <f>VLOOKUP(B29,'[2]Brokers'!$B$7:$M$57,12,0)</f>
        <v>0</v>
      </c>
      <c r="J29" s="23">
        <f>VLOOKUP(B29,'[2]Brokers'!$B$7:$O$57,14,0)</f>
        <v>177240278.44</v>
      </c>
      <c r="K29" s="23">
        <v>1124229808.17</v>
      </c>
      <c r="L29" s="27">
        <f>K29/$K$67</f>
        <v>0.0075814670933972</v>
      </c>
      <c r="O29" s="19"/>
    </row>
    <row r="30" spans="1:15" ht="15">
      <c r="A30" s="26">
        <f t="shared" si="0"/>
        <v>15</v>
      </c>
      <c r="B30" s="11" t="s">
        <v>81</v>
      </c>
      <c r="C30" s="12" t="s">
        <v>82</v>
      </c>
      <c r="D30" s="13" t="s">
        <v>14</v>
      </c>
      <c r="E30" s="13" t="s">
        <v>14</v>
      </c>
      <c r="F30" s="13" t="s">
        <v>14</v>
      </c>
      <c r="G30" s="15">
        <f>VLOOKUP(B30,'[2]Brokers'!$B$7:$H$57,7,0)</f>
        <v>92811716.38999999</v>
      </c>
      <c r="H30" s="15">
        <v>0</v>
      </c>
      <c r="I30" s="15">
        <f>VLOOKUP(B30,'[2]Brokers'!$B$7:$M$57,12,0)</f>
        <v>6054000</v>
      </c>
      <c r="J30" s="23">
        <f>VLOOKUP(B30,'[2]Brokers'!$B$7:$O$57,14,0)</f>
        <v>98865716.38999999</v>
      </c>
      <c r="K30" s="23">
        <v>1072529439.8199999</v>
      </c>
      <c r="L30" s="27">
        <f>K30/$K$67</f>
        <v>0.0072328153866789155</v>
      </c>
      <c r="O30" s="19"/>
    </row>
    <row r="31" spans="1:15" ht="15">
      <c r="A31" s="26">
        <f t="shared" si="0"/>
        <v>16</v>
      </c>
      <c r="B31" s="11" t="s">
        <v>110</v>
      </c>
      <c r="C31" s="12" t="s">
        <v>109</v>
      </c>
      <c r="D31" s="13" t="s">
        <v>14</v>
      </c>
      <c r="E31" s="14"/>
      <c r="F31" s="14"/>
      <c r="G31" s="15">
        <f>VLOOKUP(B31,'[2]Brokers'!$B$7:$H$57,7,0)</f>
        <v>95951158.94</v>
      </c>
      <c r="H31" s="15">
        <v>0</v>
      </c>
      <c r="I31" s="15">
        <f>VLOOKUP(B31,'[2]Brokers'!$B$7:$M$57,12,0)</f>
        <v>6054000</v>
      </c>
      <c r="J31" s="23">
        <f>VLOOKUP(B31,'[2]Brokers'!$B$7:$O$57,14,0)</f>
        <v>102005158.94</v>
      </c>
      <c r="K31" s="23">
        <v>592796488.33</v>
      </c>
      <c r="L31" s="27">
        <f>K31/$K$67</f>
        <v>0.0039976409064184084</v>
      </c>
      <c r="O31" s="19"/>
    </row>
    <row r="32" spans="1:15" ht="15">
      <c r="A32" s="26">
        <f t="shared" si="0"/>
        <v>17</v>
      </c>
      <c r="B32" s="11" t="s">
        <v>21</v>
      </c>
      <c r="C32" s="12" t="s">
        <v>22</v>
      </c>
      <c r="D32" s="13" t="s">
        <v>14</v>
      </c>
      <c r="E32" s="13" t="s">
        <v>14</v>
      </c>
      <c r="F32" s="14" t="s">
        <v>14</v>
      </c>
      <c r="G32" s="15">
        <f>VLOOKUP(B32,'[2]Brokers'!$B$7:$H$57,7,0)</f>
        <v>106793470.03999999</v>
      </c>
      <c r="H32" s="15">
        <v>0</v>
      </c>
      <c r="I32" s="15">
        <f>VLOOKUP(B32,'[2]Brokers'!$B$7:$M$57,12,0)</f>
        <v>38360000</v>
      </c>
      <c r="J32" s="23">
        <f>VLOOKUP(B32,'[2]Brokers'!$B$7:$O$57,14,0)</f>
        <v>145153470.04</v>
      </c>
      <c r="K32" s="23">
        <v>496118548.14</v>
      </c>
      <c r="L32" s="27">
        <f>K32/$K$67</f>
        <v>0.0033456740070519813</v>
      </c>
      <c r="O32" s="19"/>
    </row>
    <row r="33" spans="1:15" ht="15">
      <c r="A33" s="26">
        <f t="shared" si="0"/>
        <v>18</v>
      </c>
      <c r="B33" s="11" t="s">
        <v>38</v>
      </c>
      <c r="C33" s="12" t="s">
        <v>39</v>
      </c>
      <c r="D33" s="13" t="s">
        <v>14</v>
      </c>
      <c r="E33" s="13" t="s">
        <v>14</v>
      </c>
      <c r="F33" s="14"/>
      <c r="G33" s="15">
        <f>VLOOKUP(B33,'[2]Brokers'!$B$7:$H$57,7,0)</f>
        <v>86055222</v>
      </c>
      <c r="H33" s="15">
        <v>0</v>
      </c>
      <c r="I33" s="15">
        <f>VLOOKUP(B33,'[2]Brokers'!$B$7:$M$57,12,0)</f>
        <v>0</v>
      </c>
      <c r="J33" s="23">
        <f>VLOOKUP(B33,'[2]Brokers'!$B$7:$O$57,14,0)</f>
        <v>86055222</v>
      </c>
      <c r="K33" s="23">
        <v>463868052.24</v>
      </c>
      <c r="L33" s="27">
        <f>K33/$K$67</f>
        <v>0.003128186379847368</v>
      </c>
      <c r="O33" s="19"/>
    </row>
    <row r="34" spans="1:15" ht="15">
      <c r="A34" s="26">
        <f t="shared" si="0"/>
        <v>19</v>
      </c>
      <c r="B34" s="11" t="s">
        <v>79</v>
      </c>
      <c r="C34" s="12" t="s">
        <v>80</v>
      </c>
      <c r="D34" s="13" t="s">
        <v>14</v>
      </c>
      <c r="E34" s="14"/>
      <c r="F34" s="14"/>
      <c r="G34" s="15">
        <f>VLOOKUP(B34,'[2]Brokers'!$B$7:$H$57,7,0)</f>
        <v>0</v>
      </c>
      <c r="H34" s="15">
        <v>0</v>
      </c>
      <c r="I34" s="15">
        <f>VLOOKUP(B34,'[2]Brokers'!$B$7:$M$57,12,0)</f>
        <v>0</v>
      </c>
      <c r="J34" s="23">
        <f>VLOOKUP(B34,'[2]Brokers'!$B$7:$O$57,14,0)</f>
        <v>0</v>
      </c>
      <c r="K34" s="23">
        <v>198241536.9</v>
      </c>
      <c r="L34" s="27">
        <f>K34/$K$67</f>
        <v>0.001336881194244733</v>
      </c>
      <c r="O34" s="19"/>
    </row>
    <row r="35" spans="1:15" ht="15">
      <c r="A35" s="26">
        <f t="shared" si="0"/>
        <v>20</v>
      </c>
      <c r="B35" s="11" t="s">
        <v>84</v>
      </c>
      <c r="C35" s="12" t="s">
        <v>85</v>
      </c>
      <c r="D35" s="13" t="s">
        <v>14</v>
      </c>
      <c r="E35" s="13" t="s">
        <v>14</v>
      </c>
      <c r="F35" s="13" t="s">
        <v>14</v>
      </c>
      <c r="G35" s="15">
        <f>VLOOKUP(B35,'[2]Brokers'!$B$7:$H$57,7,0)</f>
        <v>12828884.75</v>
      </c>
      <c r="H35" s="15">
        <v>0</v>
      </c>
      <c r="I35" s="15">
        <f>VLOOKUP(B35,'[2]Brokers'!$B$7:$M$57,12,0)</f>
        <v>0</v>
      </c>
      <c r="J35" s="23">
        <f>VLOOKUP(B35,'[2]Brokers'!$B$7:$O$57,14,0)</f>
        <v>12828884.75</v>
      </c>
      <c r="K35" s="23">
        <v>191473189.65</v>
      </c>
      <c r="L35" s="27">
        <f>K35/$K$67</f>
        <v>0.0012912374997085703</v>
      </c>
      <c r="O35" s="19"/>
    </row>
    <row r="36" spans="1:15" ht="15">
      <c r="A36" s="26">
        <f t="shared" si="0"/>
        <v>21</v>
      </c>
      <c r="B36" s="11" t="s">
        <v>75</v>
      </c>
      <c r="C36" s="12" t="s">
        <v>76</v>
      </c>
      <c r="D36" s="13" t="s">
        <v>14</v>
      </c>
      <c r="E36" s="14"/>
      <c r="F36" s="14"/>
      <c r="G36" s="15">
        <f>VLOOKUP(B36,'[2]Brokers'!$B$7:$H$57,7,0)</f>
        <v>33761074.5</v>
      </c>
      <c r="H36" s="15">
        <v>0</v>
      </c>
      <c r="I36" s="15">
        <f>VLOOKUP(B36,'[2]Brokers'!$B$7:$M$57,12,0)</f>
        <v>3661010</v>
      </c>
      <c r="J36" s="23">
        <f>VLOOKUP(B36,'[2]Brokers'!$B$7:$O$57,14,0)</f>
        <v>37422084.5</v>
      </c>
      <c r="K36" s="23">
        <v>186400681.14</v>
      </c>
      <c r="L36" s="27">
        <f>K36/$K$67</f>
        <v>0.001257030030675044</v>
      </c>
      <c r="O36" s="19"/>
    </row>
    <row r="37" spans="1:15" ht="15">
      <c r="A37" s="26">
        <f t="shared" si="0"/>
        <v>22</v>
      </c>
      <c r="B37" s="11" t="s">
        <v>43</v>
      </c>
      <c r="C37" s="12" t="s">
        <v>44</v>
      </c>
      <c r="D37" s="13" t="s">
        <v>14</v>
      </c>
      <c r="E37" s="14"/>
      <c r="F37" s="14"/>
      <c r="G37" s="15">
        <f>VLOOKUP(B37,'[2]Brokers'!$B$7:$H$57,7,0)</f>
        <v>273700</v>
      </c>
      <c r="H37" s="15">
        <v>0</v>
      </c>
      <c r="I37" s="15">
        <f>VLOOKUP(B37,'[2]Brokers'!$B$7:$M$57,12,0)</f>
        <v>0</v>
      </c>
      <c r="J37" s="23">
        <f>VLOOKUP(B37,'[2]Brokers'!$B$7:$O$57,14,0)</f>
        <v>273700</v>
      </c>
      <c r="K37" s="23">
        <v>164971329.02</v>
      </c>
      <c r="L37" s="27">
        <f>K37/$K$67</f>
        <v>0.0011125169366884504</v>
      </c>
      <c r="O37" s="19"/>
    </row>
    <row r="38" spans="1:15" ht="15">
      <c r="A38" s="26">
        <f t="shared" si="0"/>
        <v>23</v>
      </c>
      <c r="B38" s="11" t="s">
        <v>32</v>
      </c>
      <c r="C38" s="12" t="s">
        <v>33</v>
      </c>
      <c r="D38" s="13" t="s">
        <v>14</v>
      </c>
      <c r="E38" s="14"/>
      <c r="F38" s="14"/>
      <c r="G38" s="15">
        <f>VLOOKUP(B38,'[2]Brokers'!$B$7:$H$57,7,0)</f>
        <v>25683404.84</v>
      </c>
      <c r="H38" s="15">
        <v>0</v>
      </c>
      <c r="I38" s="15">
        <f>VLOOKUP(B38,'[2]Brokers'!$B$7:$M$57,12,0)</f>
        <v>0</v>
      </c>
      <c r="J38" s="23">
        <f>VLOOKUP(B38,'[2]Brokers'!$B$7:$O$57,14,0)</f>
        <v>25683404.84</v>
      </c>
      <c r="K38" s="23">
        <v>154754388.6</v>
      </c>
      <c r="L38" s="27">
        <f>K38/$K$67</f>
        <v>0.0010436169688824758</v>
      </c>
      <c r="O38" s="19"/>
    </row>
    <row r="39" spans="1:15" ht="15">
      <c r="A39" s="26">
        <f t="shared" si="0"/>
        <v>24</v>
      </c>
      <c r="B39" s="11" t="s">
        <v>53</v>
      </c>
      <c r="C39" s="12" t="s">
        <v>54</v>
      </c>
      <c r="D39" s="13" t="s">
        <v>14</v>
      </c>
      <c r="E39" s="14"/>
      <c r="F39" s="14"/>
      <c r="G39" s="15">
        <f>VLOOKUP(B39,'[2]Brokers'!$B$7:$H$57,7,0)</f>
        <v>55174234</v>
      </c>
      <c r="H39" s="15">
        <v>0</v>
      </c>
      <c r="I39" s="15">
        <f>VLOOKUP(B39,'[2]Brokers'!$B$7:$M$57,12,0)</f>
        <v>0</v>
      </c>
      <c r="J39" s="23">
        <f>VLOOKUP(B39,'[2]Brokers'!$B$7:$O$57,14,0)</f>
        <v>55174234</v>
      </c>
      <c r="K39" s="23">
        <v>144838577.74</v>
      </c>
      <c r="L39" s="27">
        <f>K39/$K$67</f>
        <v>0.0009767477280981463</v>
      </c>
      <c r="M39" s="1"/>
      <c r="O39" s="19"/>
    </row>
    <row r="40" spans="1:15" ht="15">
      <c r="A40" s="26">
        <f t="shared" si="0"/>
        <v>25</v>
      </c>
      <c r="B40" s="11" t="s">
        <v>29</v>
      </c>
      <c r="C40" s="12" t="s">
        <v>30</v>
      </c>
      <c r="D40" s="13" t="s">
        <v>14</v>
      </c>
      <c r="E40" s="14"/>
      <c r="F40" s="14"/>
      <c r="G40" s="15">
        <f>VLOOKUP(B40,'[2]Brokers'!$B$7:$H$57,7,0)</f>
        <v>62802009.44</v>
      </c>
      <c r="H40" s="15">
        <v>0</v>
      </c>
      <c r="I40" s="15">
        <f>VLOOKUP(B40,'[2]Brokers'!$B$7:$M$57,12,0)</f>
        <v>6336000</v>
      </c>
      <c r="J40" s="23">
        <f>VLOOKUP(B40,'[2]Brokers'!$B$7:$O$57,14,0)</f>
        <v>69138009.44</v>
      </c>
      <c r="K40" s="23">
        <v>137631055.10999998</v>
      </c>
      <c r="L40" s="27">
        <f>K40/$K$67</f>
        <v>0.0009281423671237661</v>
      </c>
      <c r="O40" s="19"/>
    </row>
    <row r="41" spans="1:15" ht="15">
      <c r="A41" s="26">
        <f t="shared" si="0"/>
        <v>26</v>
      </c>
      <c r="B41" s="11" t="s">
        <v>59</v>
      </c>
      <c r="C41" s="12" t="s">
        <v>60</v>
      </c>
      <c r="D41" s="13" t="s">
        <v>14</v>
      </c>
      <c r="E41" s="14"/>
      <c r="F41" s="14"/>
      <c r="G41" s="15">
        <f>VLOOKUP(B41,'[2]Brokers'!$B$7:$H$57,7,0)</f>
        <v>13565557</v>
      </c>
      <c r="H41" s="15">
        <v>0</v>
      </c>
      <c r="I41" s="15">
        <f>VLOOKUP(B41,'[2]Brokers'!$B$7:$M$57,12,0)</f>
        <v>0</v>
      </c>
      <c r="J41" s="23">
        <f>VLOOKUP(B41,'[2]Brokers'!$B$7:$O$57,14,0)</f>
        <v>13565557</v>
      </c>
      <c r="K41" s="23">
        <v>133242141.66</v>
      </c>
      <c r="L41" s="27">
        <f>K41/$K$67</f>
        <v>0.0008985448572061927</v>
      </c>
      <c r="O41" s="19"/>
    </row>
    <row r="42" spans="1:15" ht="15">
      <c r="A42" s="26">
        <v>27</v>
      </c>
      <c r="B42" s="11" t="s">
        <v>40</v>
      </c>
      <c r="C42" s="12" t="s">
        <v>117</v>
      </c>
      <c r="D42" s="13" t="s">
        <v>14</v>
      </c>
      <c r="E42" s="14"/>
      <c r="F42" s="14"/>
      <c r="G42" s="15">
        <f>VLOOKUP(B42,'[2]Brokers'!$B$7:$H$57,7,0)</f>
        <v>7385331</v>
      </c>
      <c r="H42" s="15">
        <v>0</v>
      </c>
      <c r="I42" s="15">
        <f>VLOOKUP(B42,'[2]Brokers'!$B$7:$M$57,12,0)</f>
        <v>0</v>
      </c>
      <c r="J42" s="23">
        <f>VLOOKUP(B42,'[2]Brokers'!$B$7:$O$57,14,0)</f>
        <v>7385331</v>
      </c>
      <c r="K42" s="23">
        <v>132413533.19</v>
      </c>
      <c r="L42" s="27">
        <f>K42/$K$67</f>
        <v>0.0008929569713460579</v>
      </c>
      <c r="O42" s="19"/>
    </row>
    <row r="43" spans="1:15" ht="15">
      <c r="A43" s="26">
        <f t="shared" si="0"/>
        <v>28</v>
      </c>
      <c r="B43" s="11" t="s">
        <v>17</v>
      </c>
      <c r="C43" s="12" t="s">
        <v>18</v>
      </c>
      <c r="D43" s="13" t="s">
        <v>14</v>
      </c>
      <c r="E43" s="13" t="s">
        <v>14</v>
      </c>
      <c r="F43" s="13" t="s">
        <v>14</v>
      </c>
      <c r="G43" s="15">
        <f>VLOOKUP(B43,'[2]Brokers'!$B$7:$H$57,7,0)</f>
        <v>17104910.5</v>
      </c>
      <c r="H43" s="15">
        <v>0</v>
      </c>
      <c r="I43" s="15">
        <f>VLOOKUP(B43,'[2]Brokers'!$B$7:$M$57,12,0)</f>
        <v>0</v>
      </c>
      <c r="J43" s="23">
        <f>VLOOKUP(B43,'[2]Brokers'!$B$7:$O$57,14,0)</f>
        <v>17104910.5</v>
      </c>
      <c r="K43" s="23">
        <v>127937847.1</v>
      </c>
      <c r="L43" s="27">
        <f>K43/$K$67</f>
        <v>0.0008627742928891107</v>
      </c>
      <c r="O43" s="19"/>
    </row>
    <row r="44" spans="1:15" ht="15">
      <c r="A44" s="26">
        <f t="shared" si="0"/>
        <v>29</v>
      </c>
      <c r="B44" s="11" t="s">
        <v>63</v>
      </c>
      <c r="C44" s="12" t="s">
        <v>64</v>
      </c>
      <c r="D44" s="13" t="s">
        <v>14</v>
      </c>
      <c r="E44" s="14"/>
      <c r="F44" s="14"/>
      <c r="G44" s="15">
        <f>VLOOKUP(B44,'[2]Brokers'!$B$7:$H$57,7,0)</f>
        <v>11853062.97</v>
      </c>
      <c r="H44" s="15">
        <v>0</v>
      </c>
      <c r="I44" s="15">
        <f>VLOOKUP(B44,'[2]Brokers'!$B$7:$M$57,12,0)</f>
        <v>0</v>
      </c>
      <c r="J44" s="23">
        <f>VLOOKUP(B44,'[2]Brokers'!$B$7:$O$57,14,0)</f>
        <v>11853062.97</v>
      </c>
      <c r="K44" s="23">
        <v>109349674.38</v>
      </c>
      <c r="L44" s="27">
        <f>K44/$K$67</f>
        <v>0.0007374212567225465</v>
      </c>
      <c r="O44" s="19"/>
    </row>
    <row r="45" spans="1:15" ht="15">
      <c r="A45" s="26">
        <f t="shared" si="0"/>
        <v>30</v>
      </c>
      <c r="B45" s="11" t="s">
        <v>41</v>
      </c>
      <c r="C45" s="12" t="s">
        <v>42</v>
      </c>
      <c r="D45" s="13" t="s">
        <v>14</v>
      </c>
      <c r="E45" s="14"/>
      <c r="F45" s="14"/>
      <c r="G45" s="15">
        <f>VLOOKUP(B45,'[2]Brokers'!$B$7:$H$57,7,0)</f>
        <v>31664791.520000003</v>
      </c>
      <c r="H45" s="15">
        <v>0</v>
      </c>
      <c r="I45" s="15">
        <f>VLOOKUP(B45,'[2]Brokers'!$B$7:$M$57,12,0)</f>
        <v>0</v>
      </c>
      <c r="J45" s="23">
        <f>VLOOKUP(B45,'[2]Brokers'!$B$7:$O$57,14,0)</f>
        <v>31664791.520000003</v>
      </c>
      <c r="K45" s="23">
        <v>87732935.29</v>
      </c>
      <c r="L45" s="27">
        <f>K45/$K$67</f>
        <v>0.0005916444814703769</v>
      </c>
      <c r="O45" s="19"/>
    </row>
    <row r="46" spans="1:15" ht="15">
      <c r="A46" s="26">
        <f t="shared" si="0"/>
        <v>31</v>
      </c>
      <c r="B46" s="11" t="s">
        <v>65</v>
      </c>
      <c r="C46" s="12" t="s">
        <v>66</v>
      </c>
      <c r="D46" s="13" t="s">
        <v>14</v>
      </c>
      <c r="E46" s="14"/>
      <c r="F46" s="14"/>
      <c r="G46" s="15">
        <f>VLOOKUP(B46,'[2]Brokers'!$B$7:$H$57,7,0)</f>
        <v>12863819.35</v>
      </c>
      <c r="H46" s="15">
        <v>0</v>
      </c>
      <c r="I46" s="15">
        <f>VLOOKUP(B46,'[2]Brokers'!$B$7:$M$57,12,0)</f>
        <v>0</v>
      </c>
      <c r="J46" s="23">
        <f>VLOOKUP(B46,'[2]Brokers'!$B$7:$O$57,14,0)</f>
        <v>12863819.35</v>
      </c>
      <c r="K46" s="23">
        <v>74169513.96</v>
      </c>
      <c r="L46" s="27">
        <f>K46/$K$67</f>
        <v>0.0005001768547093835</v>
      </c>
      <c r="O46" s="19"/>
    </row>
    <row r="47" spans="1:15" ht="15">
      <c r="A47" s="26">
        <f t="shared" si="0"/>
        <v>32</v>
      </c>
      <c r="B47" s="11" t="s">
        <v>49</v>
      </c>
      <c r="C47" s="12" t="s">
        <v>50</v>
      </c>
      <c r="D47" s="13" t="s">
        <v>14</v>
      </c>
      <c r="E47" s="14"/>
      <c r="F47" s="14"/>
      <c r="G47" s="15">
        <f>VLOOKUP(B47,'[2]Brokers'!$B$7:$H$57,7,0)</f>
        <v>4335432.6</v>
      </c>
      <c r="H47" s="15">
        <v>0</v>
      </c>
      <c r="I47" s="15">
        <f>VLOOKUP(B47,'[2]Brokers'!$B$7:$M$57,12,0)</f>
        <v>0</v>
      </c>
      <c r="J47" s="23">
        <f>VLOOKUP(B47,'[2]Brokers'!$B$7:$O$57,14,0)</f>
        <v>4335432.6</v>
      </c>
      <c r="K47" s="23">
        <v>69899607.99</v>
      </c>
      <c r="L47" s="27">
        <f>K47/$K$67</f>
        <v>0.00047138189537971584</v>
      </c>
      <c r="O47" s="19"/>
    </row>
    <row r="48" spans="1:15" ht="15">
      <c r="A48" s="26">
        <f t="shared" si="0"/>
        <v>33</v>
      </c>
      <c r="B48" s="11" t="s">
        <v>67</v>
      </c>
      <c r="C48" s="12" t="s">
        <v>68</v>
      </c>
      <c r="D48" s="13" t="s">
        <v>14</v>
      </c>
      <c r="E48" s="14"/>
      <c r="F48" s="14"/>
      <c r="G48" s="15">
        <f>VLOOKUP(B48,'[2]Brokers'!$B$7:$H$57,7,0)</f>
        <v>15076758</v>
      </c>
      <c r="H48" s="15">
        <v>0</v>
      </c>
      <c r="I48" s="15">
        <f>VLOOKUP(B48,'[2]Brokers'!$B$7:$M$57,12,0)</f>
        <v>0</v>
      </c>
      <c r="J48" s="23">
        <f>VLOOKUP(B48,'[2]Brokers'!$B$7:$O$57,14,0)</f>
        <v>15076758</v>
      </c>
      <c r="K48" s="23">
        <v>63041096.7</v>
      </c>
      <c r="L48" s="27">
        <f>K48/$K$67</f>
        <v>0.00042513016172441556</v>
      </c>
      <c r="O48" s="19"/>
    </row>
    <row r="49" spans="1:15" ht="15">
      <c r="A49" s="26">
        <f t="shared" si="0"/>
        <v>34</v>
      </c>
      <c r="B49" s="11" t="s">
        <v>90</v>
      </c>
      <c r="C49" s="12" t="s">
        <v>91</v>
      </c>
      <c r="D49" s="13" t="s">
        <v>14</v>
      </c>
      <c r="E49" s="14"/>
      <c r="F49" s="14"/>
      <c r="G49" s="15">
        <f>VLOOKUP(B49,'[2]Brokers'!$B$7:$H$57,7,0)</f>
        <v>31477380</v>
      </c>
      <c r="H49" s="15">
        <v>0</v>
      </c>
      <c r="I49" s="15">
        <f>VLOOKUP(B49,'[2]Brokers'!$B$7:$M$57,12,0)</f>
        <v>0</v>
      </c>
      <c r="J49" s="23">
        <f>VLOOKUP(B49,'[2]Brokers'!$B$7:$O$57,14,0)</f>
        <v>31477380</v>
      </c>
      <c r="K49" s="23">
        <v>54841016.54</v>
      </c>
      <c r="L49" s="27">
        <f>K49/$K$67</f>
        <v>0.00036983129182747147</v>
      </c>
      <c r="O49" s="19"/>
    </row>
    <row r="50" spans="1:15" ht="15">
      <c r="A50" s="26">
        <f t="shared" si="0"/>
        <v>35</v>
      </c>
      <c r="B50" s="11" t="s">
        <v>88</v>
      </c>
      <c r="C50" s="12" t="s">
        <v>89</v>
      </c>
      <c r="D50" s="13" t="s">
        <v>14</v>
      </c>
      <c r="E50" s="14"/>
      <c r="F50" s="14"/>
      <c r="G50" s="15">
        <f>VLOOKUP(B50,'[2]Brokers'!$B$7:$H$57,7,0)</f>
        <v>0</v>
      </c>
      <c r="H50" s="15">
        <v>0</v>
      </c>
      <c r="I50" s="15">
        <f>VLOOKUP(B50,'[2]Brokers'!$B$7:$M$57,12,0)</f>
        <v>0</v>
      </c>
      <c r="J50" s="23">
        <f>VLOOKUP(B50,'[2]Brokers'!$B$7:$O$57,14,0)</f>
        <v>0</v>
      </c>
      <c r="K50" s="23">
        <v>48728480</v>
      </c>
      <c r="L50" s="27">
        <f>K50/$K$67</f>
        <v>0.00032861018712234666</v>
      </c>
      <c r="O50" s="19"/>
    </row>
    <row r="51" spans="1:15" ht="15">
      <c r="A51" s="26">
        <f t="shared" si="0"/>
        <v>36</v>
      </c>
      <c r="B51" s="11" t="s">
        <v>51</v>
      </c>
      <c r="C51" s="12" t="s">
        <v>52</v>
      </c>
      <c r="D51" s="13" t="s">
        <v>14</v>
      </c>
      <c r="E51" s="14"/>
      <c r="F51" s="13" t="s">
        <v>14</v>
      </c>
      <c r="G51" s="15">
        <f>VLOOKUP(B51,'[2]Brokers'!$B$7:$H$57,7,0)</f>
        <v>0</v>
      </c>
      <c r="H51" s="15">
        <v>0</v>
      </c>
      <c r="I51" s="15">
        <f>VLOOKUP(B51,'[2]Brokers'!$B$7:$M$57,12,0)</f>
        <v>0</v>
      </c>
      <c r="J51" s="23">
        <f>VLOOKUP(B51,'[2]Brokers'!$B$7:$O$57,14,0)</f>
        <v>0</v>
      </c>
      <c r="K51" s="23">
        <v>43767448.5</v>
      </c>
      <c r="L51" s="27">
        <f>K51/$K$67</f>
        <v>0.0002951544854559935</v>
      </c>
      <c r="O51" s="19"/>
    </row>
    <row r="52" spans="1:15" ht="15">
      <c r="A52" s="26">
        <f t="shared" si="0"/>
        <v>37</v>
      </c>
      <c r="B52" s="11" t="s">
        <v>112</v>
      </c>
      <c r="C52" s="12" t="s">
        <v>113</v>
      </c>
      <c r="D52" s="13" t="s">
        <v>14</v>
      </c>
      <c r="E52" s="14"/>
      <c r="F52" s="14"/>
      <c r="G52" s="15">
        <f>VLOOKUP(B52,'[2]Brokers'!$B$7:$H$57,7,0)</f>
        <v>4399302.5</v>
      </c>
      <c r="H52" s="15"/>
      <c r="I52" s="15">
        <f>VLOOKUP(B52,'[2]Brokers'!$B$7:$M$57,12,0)</f>
        <v>0</v>
      </c>
      <c r="J52" s="23">
        <f>VLOOKUP(B52,'[2]Brokers'!$B$7:$O$57,14,0)</f>
        <v>4399302.5</v>
      </c>
      <c r="K52" s="23">
        <v>40225257.519999996</v>
      </c>
      <c r="L52" s="27">
        <f>K52/$K$67</f>
        <v>0.0002712670167567669</v>
      </c>
      <c r="O52" s="19"/>
    </row>
    <row r="53" spans="1:15" ht="15">
      <c r="A53" s="26">
        <f t="shared" si="0"/>
        <v>38</v>
      </c>
      <c r="B53" s="11" t="s">
        <v>47</v>
      </c>
      <c r="C53" s="12" t="s">
        <v>48</v>
      </c>
      <c r="D53" s="13" t="s">
        <v>14</v>
      </c>
      <c r="E53" s="14"/>
      <c r="F53" s="14"/>
      <c r="G53" s="15">
        <f>VLOOKUP(B53,'[2]Brokers'!$B$7:$H$57,7,0)</f>
        <v>7691780.5</v>
      </c>
      <c r="H53" s="15">
        <v>0</v>
      </c>
      <c r="I53" s="15">
        <f>VLOOKUP(B53,'[2]Brokers'!$B$7:$M$57,12,0)</f>
        <v>0</v>
      </c>
      <c r="J53" s="23">
        <f>VLOOKUP(B53,'[2]Brokers'!$B$7:$O$57,14,0)</f>
        <v>7691780.5</v>
      </c>
      <c r="K53" s="23">
        <v>33044760.5</v>
      </c>
      <c r="L53" s="27">
        <f>K53/$K$67</f>
        <v>0.00022284390835335165</v>
      </c>
      <c r="O53" s="19"/>
    </row>
    <row r="54" spans="1:15" ht="15">
      <c r="A54" s="26">
        <f t="shared" si="0"/>
        <v>39</v>
      </c>
      <c r="B54" s="11" t="s">
        <v>61</v>
      </c>
      <c r="C54" s="12" t="s">
        <v>62</v>
      </c>
      <c r="D54" s="13" t="s">
        <v>14</v>
      </c>
      <c r="E54" s="14"/>
      <c r="F54" s="14"/>
      <c r="G54" s="15">
        <f>VLOOKUP(B54,'[2]Brokers'!$B$7:$H$57,7,0)</f>
        <v>2499436</v>
      </c>
      <c r="H54" s="15">
        <v>0</v>
      </c>
      <c r="I54" s="15">
        <f>VLOOKUP(B54,'[2]Brokers'!$B$7:$M$57,12,0)</f>
        <v>0</v>
      </c>
      <c r="J54" s="23">
        <f>VLOOKUP(B54,'[2]Brokers'!$B$7:$O$57,14,0)</f>
        <v>2499436</v>
      </c>
      <c r="K54" s="23">
        <v>20400321.759999998</v>
      </c>
      <c r="L54" s="27">
        <f>K54/$K$67</f>
        <v>0.000137573623287853</v>
      </c>
      <c r="O54" s="19"/>
    </row>
    <row r="55" spans="1:15" s="17" customFormat="1" ht="15">
      <c r="A55" s="26">
        <f t="shared" si="0"/>
        <v>40</v>
      </c>
      <c r="B55" s="11" t="s">
        <v>100</v>
      </c>
      <c r="C55" s="12" t="s">
        <v>101</v>
      </c>
      <c r="D55" s="13" t="s">
        <v>14</v>
      </c>
      <c r="E55" s="14"/>
      <c r="F55" s="14"/>
      <c r="G55" s="15">
        <f>VLOOKUP(B55,'[2]Brokers'!$B$7:$H$57,7,0)</f>
        <v>7829784.37</v>
      </c>
      <c r="H55" s="15">
        <v>0</v>
      </c>
      <c r="I55" s="15">
        <f>VLOOKUP(B55,'[2]Brokers'!$B$7:$M$57,12,0)</f>
        <v>0</v>
      </c>
      <c r="J55" s="23">
        <f>VLOOKUP(B55,'[2]Brokers'!$B$7:$O$57,14,0)</f>
        <v>7829784.37</v>
      </c>
      <c r="K55" s="23">
        <v>15181674.84</v>
      </c>
      <c r="L55" s="27">
        <f>K55/$K$67</f>
        <v>0.00010238064084910964</v>
      </c>
      <c r="M55" s="16"/>
      <c r="O55" s="19"/>
    </row>
    <row r="56" spans="1:15" ht="15">
      <c r="A56" s="26">
        <f t="shared" si="0"/>
        <v>41</v>
      </c>
      <c r="B56" s="11" t="s">
        <v>45</v>
      </c>
      <c r="C56" s="12" t="s">
        <v>46</v>
      </c>
      <c r="D56" s="13" t="s">
        <v>14</v>
      </c>
      <c r="E56" s="14"/>
      <c r="F56" s="14"/>
      <c r="G56" s="15">
        <f>VLOOKUP(B56,'[2]Brokers'!$B$7:$H$57,7,0)</f>
        <v>0</v>
      </c>
      <c r="H56" s="15">
        <v>0</v>
      </c>
      <c r="I56" s="15">
        <f>VLOOKUP(B56,'[2]Brokers'!$B$7:$M$57,12,0)</f>
        <v>0</v>
      </c>
      <c r="J56" s="23">
        <f>VLOOKUP(B56,'[2]Brokers'!$B$7:$O$57,14,0)</f>
        <v>0</v>
      </c>
      <c r="K56" s="23">
        <v>10019950</v>
      </c>
      <c r="L56" s="27">
        <f>K56/$K$67</f>
        <v>6.7571523767139E-05</v>
      </c>
      <c r="O56" s="19"/>
    </row>
    <row r="57" spans="1:15" ht="15">
      <c r="A57" s="26">
        <f t="shared" si="0"/>
        <v>42</v>
      </c>
      <c r="B57" s="11" t="s">
        <v>34</v>
      </c>
      <c r="C57" s="12" t="s">
        <v>35</v>
      </c>
      <c r="D57" s="13" t="s">
        <v>14</v>
      </c>
      <c r="E57" s="13" t="s">
        <v>14</v>
      </c>
      <c r="F57" s="13" t="s">
        <v>14</v>
      </c>
      <c r="G57" s="15">
        <f>VLOOKUP(B57,'[2]Brokers'!$B$7:$H$57,7,0)</f>
        <v>863090.6100000001</v>
      </c>
      <c r="H57" s="15">
        <v>0</v>
      </c>
      <c r="I57" s="15">
        <f>VLOOKUP(B57,'[2]Brokers'!$B$7:$M$57,12,0)</f>
        <v>0</v>
      </c>
      <c r="J57" s="23">
        <f>VLOOKUP(B57,'[2]Brokers'!$B$7:$O$57,14,0)</f>
        <v>863090.6100000001</v>
      </c>
      <c r="K57" s="23">
        <v>8841820.62</v>
      </c>
      <c r="L57" s="27">
        <f>K57/$K$67</f>
        <v>5.962657420137921E-05</v>
      </c>
      <c r="O57" s="19"/>
    </row>
    <row r="58" spans="1:15" ht="15">
      <c r="A58" s="26">
        <f t="shared" si="0"/>
        <v>43</v>
      </c>
      <c r="B58" s="11" t="s">
        <v>77</v>
      </c>
      <c r="C58" s="12" t="s">
        <v>78</v>
      </c>
      <c r="D58" s="13" t="s">
        <v>14</v>
      </c>
      <c r="E58" s="14"/>
      <c r="F58" s="14"/>
      <c r="G58" s="15">
        <f>VLOOKUP(B58,'[2]Brokers'!$B$7:$H$57,7,0)</f>
        <v>654832</v>
      </c>
      <c r="H58" s="15">
        <v>0</v>
      </c>
      <c r="I58" s="15">
        <f>VLOOKUP(B58,'[2]Brokers'!$B$7:$M$57,12,0)</f>
        <v>0</v>
      </c>
      <c r="J58" s="23">
        <f>VLOOKUP(B58,'[2]Brokers'!$B$7:$O$57,14,0)</f>
        <v>654832</v>
      </c>
      <c r="K58" s="23">
        <v>5895288.3</v>
      </c>
      <c r="L58" s="27">
        <f>K58/$K$67</f>
        <v>3.975604803193493E-05</v>
      </c>
      <c r="O58" s="19"/>
    </row>
    <row r="59" spans="1:15" ht="15">
      <c r="A59" s="26">
        <v>44</v>
      </c>
      <c r="B59" s="11" t="s">
        <v>69</v>
      </c>
      <c r="C59" s="12" t="s">
        <v>70</v>
      </c>
      <c r="D59" s="13" t="s">
        <v>14</v>
      </c>
      <c r="E59" s="14"/>
      <c r="F59" s="14"/>
      <c r="G59" s="15">
        <f>VLOOKUP(B59,'[2]Brokers'!$B$7:$H$57,7,0)</f>
        <v>1741856.2</v>
      </c>
      <c r="H59" s="15">
        <v>0</v>
      </c>
      <c r="I59" s="15">
        <f>VLOOKUP(B59,'[2]Brokers'!$B$7:$M$57,12,0)</f>
        <v>0</v>
      </c>
      <c r="J59" s="23">
        <f>VLOOKUP(B59,'[2]Brokers'!$B$7:$O$57,14,0)</f>
        <v>1741856.2</v>
      </c>
      <c r="K59" s="23">
        <v>3615916.9</v>
      </c>
      <c r="L59" s="27">
        <f>K59/$K$67</f>
        <v>2.4384654089925556E-05</v>
      </c>
      <c r="O59" s="19"/>
    </row>
    <row r="60" spans="1:15" ht="15">
      <c r="A60" s="26">
        <v>45</v>
      </c>
      <c r="B60" s="11" t="s">
        <v>111</v>
      </c>
      <c r="C60" s="12" t="s">
        <v>72</v>
      </c>
      <c r="D60" s="13" t="s">
        <v>14</v>
      </c>
      <c r="E60" s="14"/>
      <c r="F60" s="14"/>
      <c r="G60" s="15">
        <f>VLOOKUP(B60,'[2]Brokers'!$B$7:$H$57,7,0)</f>
        <v>0</v>
      </c>
      <c r="H60" s="15"/>
      <c r="I60" s="15">
        <f>VLOOKUP(B60,'[2]Brokers'!$B$7:$M$57,12,0)</f>
        <v>0</v>
      </c>
      <c r="J60" s="23">
        <f>VLOOKUP(B60,'[2]Brokers'!$B$7:$O$57,14,0)</f>
        <v>0</v>
      </c>
      <c r="K60" s="23">
        <v>155800</v>
      </c>
      <c r="L60" s="27">
        <f>K60/$K$67</f>
        <v>1.050668257119073E-06</v>
      </c>
      <c r="O60" s="19"/>
    </row>
    <row r="61" spans="1:15" ht="15">
      <c r="A61" s="26">
        <v>46</v>
      </c>
      <c r="B61" s="11" t="s">
        <v>95</v>
      </c>
      <c r="C61" s="12" t="s">
        <v>94</v>
      </c>
      <c r="D61" s="13" t="s">
        <v>14</v>
      </c>
      <c r="E61" s="14"/>
      <c r="F61" s="14"/>
      <c r="G61" s="15">
        <f>VLOOKUP(B61,'[2]Brokers'!$B$7:$H$57,7,0)</f>
        <v>0</v>
      </c>
      <c r="H61" s="15">
        <v>0</v>
      </c>
      <c r="I61" s="15">
        <f>VLOOKUP(B61,'[2]Brokers'!$B$7:$M$57,12,0)</f>
        <v>0</v>
      </c>
      <c r="J61" s="23">
        <f>VLOOKUP(B61,'[2]Brokers'!$B$7:$O$57,14,0)</f>
        <v>0</v>
      </c>
      <c r="K61" s="23">
        <v>0</v>
      </c>
      <c r="L61" s="27">
        <f>K61/$K$67</f>
        <v>0</v>
      </c>
      <c r="O61" s="19"/>
    </row>
    <row r="62" spans="1:15" ht="15">
      <c r="A62" s="26">
        <v>47</v>
      </c>
      <c r="B62" s="11" t="s">
        <v>55</v>
      </c>
      <c r="C62" s="12" t="s">
        <v>56</v>
      </c>
      <c r="D62" s="13" t="s">
        <v>14</v>
      </c>
      <c r="E62" s="13" t="s">
        <v>14</v>
      </c>
      <c r="F62" s="13" t="s">
        <v>14</v>
      </c>
      <c r="G62" s="15">
        <f>VLOOKUP(B62,'[2]Brokers'!$B$7:$H$57,7,0)</f>
        <v>0</v>
      </c>
      <c r="H62" s="15">
        <v>0</v>
      </c>
      <c r="I62" s="15">
        <f>VLOOKUP(B62,'[2]Brokers'!$B$7:$M$57,12,0)</f>
        <v>0</v>
      </c>
      <c r="J62" s="23">
        <f>VLOOKUP(B62,'[2]Brokers'!$B$7:$O$57,14,0)</f>
        <v>0</v>
      </c>
      <c r="K62" s="23">
        <v>0</v>
      </c>
      <c r="L62" s="27">
        <f>K62/$K$67</f>
        <v>0</v>
      </c>
      <c r="O62" s="19"/>
    </row>
    <row r="63" spans="1:15" ht="15">
      <c r="A63" s="26">
        <v>48</v>
      </c>
      <c r="B63" s="11" t="s">
        <v>57</v>
      </c>
      <c r="C63" s="12" t="s">
        <v>58</v>
      </c>
      <c r="D63" s="13" t="s">
        <v>14</v>
      </c>
      <c r="E63" s="14"/>
      <c r="F63" s="14"/>
      <c r="G63" s="15">
        <f>VLOOKUP(B63,'[2]Brokers'!$B$7:$H$57,7,0)</f>
        <v>0</v>
      </c>
      <c r="H63" s="15">
        <v>0</v>
      </c>
      <c r="I63" s="15">
        <f>VLOOKUP(B63,'[2]Brokers'!$B$7:$M$57,12,0)</f>
        <v>0</v>
      </c>
      <c r="J63" s="23">
        <f>VLOOKUP(B63,'[2]Brokers'!$B$7:$O$57,14,0)</f>
        <v>0</v>
      </c>
      <c r="K63" s="23">
        <v>0</v>
      </c>
      <c r="L63" s="27">
        <f>K63/$K$67</f>
        <v>0</v>
      </c>
      <c r="O63" s="19"/>
    </row>
    <row r="64" spans="1:15" ht="15">
      <c r="A64" s="26">
        <v>49</v>
      </c>
      <c r="B64" s="11" t="s">
        <v>97</v>
      </c>
      <c r="C64" s="12" t="s">
        <v>104</v>
      </c>
      <c r="D64" s="13" t="s">
        <v>14</v>
      </c>
      <c r="E64" s="14"/>
      <c r="F64" s="14"/>
      <c r="G64" s="15">
        <f>VLOOKUP(B64,'[2]Brokers'!$B$7:$H$57,7,0)</f>
        <v>0</v>
      </c>
      <c r="H64" s="15">
        <v>0</v>
      </c>
      <c r="I64" s="15">
        <f>VLOOKUP(B64,'[2]Brokers'!$B$7:$M$57,12,0)</f>
        <v>0</v>
      </c>
      <c r="J64" s="23">
        <f>VLOOKUP(B64,'[2]Brokers'!$B$7:$O$57,14,0)</f>
        <v>0</v>
      </c>
      <c r="K64" s="23">
        <v>0</v>
      </c>
      <c r="L64" s="27">
        <f>K64/$K$67</f>
        <v>0</v>
      </c>
      <c r="O64" s="19"/>
    </row>
    <row r="65" spans="1:15" ht="15">
      <c r="A65" s="26">
        <v>50</v>
      </c>
      <c r="B65" s="11" t="s">
        <v>86</v>
      </c>
      <c r="C65" s="12" t="s">
        <v>87</v>
      </c>
      <c r="D65" s="13" t="s">
        <v>14</v>
      </c>
      <c r="E65" s="13"/>
      <c r="F65" s="14"/>
      <c r="G65" s="15">
        <v>0</v>
      </c>
      <c r="H65" s="15">
        <v>0</v>
      </c>
      <c r="I65" s="15">
        <v>0</v>
      </c>
      <c r="J65" s="23">
        <v>0</v>
      </c>
      <c r="K65" s="23">
        <v>0</v>
      </c>
      <c r="L65" s="27">
        <f>K65/$K$67</f>
        <v>0</v>
      </c>
      <c r="O65" s="19"/>
    </row>
    <row r="66" spans="1:15" ht="13.5" customHeight="1">
      <c r="A66" s="26">
        <v>51</v>
      </c>
      <c r="B66" s="11" t="s">
        <v>118</v>
      </c>
      <c r="C66" s="12" t="s">
        <v>119</v>
      </c>
      <c r="D66" s="13" t="s">
        <v>14</v>
      </c>
      <c r="E66" s="14"/>
      <c r="F66" s="14"/>
      <c r="G66" s="15">
        <f>VLOOKUP(B66,'[2]Brokers'!$B$7:$H$57,7,0)</f>
        <v>0</v>
      </c>
      <c r="H66" s="15"/>
      <c r="I66" s="15">
        <f>VLOOKUP(B66,'[2]Brokers'!$B$7:$M$57,12,0)</f>
        <v>0</v>
      </c>
      <c r="J66" s="23">
        <f>VLOOKUP(B66,'[2]Brokers'!$B$7:$O$57,14,0)</f>
        <v>0</v>
      </c>
      <c r="K66" s="23">
        <v>0</v>
      </c>
      <c r="L66" s="27">
        <f>K66/$K$67</f>
        <v>0</v>
      </c>
      <c r="O66" s="19"/>
    </row>
    <row r="67" spans="1:13" ht="16.5" customHeight="1" thickBot="1">
      <c r="A67" s="55" t="s">
        <v>6</v>
      </c>
      <c r="B67" s="56"/>
      <c r="C67" s="57"/>
      <c r="D67" s="28">
        <f>COUNTA(D16:D66)</f>
        <v>51</v>
      </c>
      <c r="E67" s="28">
        <f>COUNTA(E16:E66)</f>
        <v>20</v>
      </c>
      <c r="F67" s="28">
        <f>COUNTA(F16:F66)</f>
        <v>18</v>
      </c>
      <c r="G67" s="32">
        <v>24249972255.28</v>
      </c>
      <c r="H67" s="29">
        <f>SUM(H16:H66)</f>
        <v>0</v>
      </c>
      <c r="I67" s="32">
        <v>13801331260</v>
      </c>
      <c r="J67" s="35">
        <v>38051303515.28</v>
      </c>
      <c r="K67" s="29">
        <v>148286577560.84</v>
      </c>
      <c r="L67" s="30">
        <f>SUM(L16:L66)</f>
        <v>0.9999999999999999</v>
      </c>
      <c r="M67" s="18"/>
    </row>
    <row r="68" spans="7:13" ht="15">
      <c r="G68" s="2" t="s">
        <v>116</v>
      </c>
      <c r="J68" s="20"/>
      <c r="L68" s="19"/>
      <c r="M68" s="18"/>
    </row>
    <row r="69" spans="2:13" ht="27.6" customHeight="1">
      <c r="B69" s="50" t="s">
        <v>92</v>
      </c>
      <c r="C69" s="50"/>
      <c r="D69" s="50"/>
      <c r="E69" s="50"/>
      <c r="F69" s="50"/>
      <c r="H69" s="21"/>
      <c r="I69" s="21"/>
      <c r="J69" s="19"/>
      <c r="M69" s="18"/>
    </row>
    <row r="70" spans="3:13" ht="27.6" customHeight="1">
      <c r="C70" s="51"/>
      <c r="D70" s="51"/>
      <c r="E70" s="51"/>
      <c r="F70" s="51"/>
      <c r="J70" s="19"/>
      <c r="K70" s="19"/>
      <c r="M70" s="18"/>
    </row>
    <row r="71" spans="7:13" ht="15">
      <c r="G71" s="31"/>
      <c r="I71" s="1"/>
      <c r="J71" s="4"/>
      <c r="L71" s="18"/>
      <c r="M71" s="1"/>
    </row>
    <row r="72" spans="11:13" ht="15">
      <c r="K72" s="4"/>
      <c r="M72" s="18"/>
    </row>
    <row r="74" ht="15">
      <c r="K74" s="33"/>
    </row>
    <row r="75" ht="15">
      <c r="K75" s="33"/>
    </row>
    <row r="76" ht="15">
      <c r="K76" s="33">
        <f>VLOOKUP(B16,'[1]Brokers'!$B$7:$H$61,7,0)</f>
        <v>3548165879.39</v>
      </c>
    </row>
    <row r="77" ht="15">
      <c r="K77" s="34"/>
    </row>
    <row r="125" ht="15">
      <c r="J125" s="19"/>
    </row>
  </sheetData>
  <autoFilter ref="A15:M67"/>
  <mergeCells count="15">
    <mergeCell ref="B69:F69"/>
    <mergeCell ref="C70:F70"/>
    <mergeCell ref="J14:J15"/>
    <mergeCell ref="G14:I14"/>
    <mergeCell ref="A67:C67"/>
    <mergeCell ref="K14:K15"/>
    <mergeCell ref="L14:L15"/>
    <mergeCell ref="D9:I9"/>
    <mergeCell ref="J11:L11"/>
    <mergeCell ref="A12:A15"/>
    <mergeCell ref="B12:B15"/>
    <mergeCell ref="C12:C15"/>
    <mergeCell ref="D12:F14"/>
    <mergeCell ref="G12:J13"/>
    <mergeCell ref="K12:L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6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2022-08-17T01:14:48Z</cp:lastPrinted>
  <dcterms:created xsi:type="dcterms:W3CDTF">2017-06-09T07:51:20Z</dcterms:created>
  <dcterms:modified xsi:type="dcterms:W3CDTF">2023-04-10T04:16:35Z</dcterms:modified>
  <cp:category/>
  <cp:version/>
  <cp:contentType/>
  <cp:contentStatus/>
</cp:coreProperties>
</file>