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120" windowWidth="11055" windowHeight="1000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<sst xmlns="http://schemas.openxmlformats.org/spreadsheetml/2006/main" count="224" uniqueCount="130">
  <si>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</si>
  <si>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</si>
  <si>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</si>
  <si>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</si>
  <si>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</si>
  <si>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</si>
  <si>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</si>
  <si>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</si>
  <si>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</si>
  <si>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</si>
  <si>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</si>
  <si>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</si>
  <si>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</si>
  <si>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</si>
  <si>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</si>
  <si>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</si>
  <si>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</si>
  <si>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</si>
  <si>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</si>
  <si>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</si>
  <si>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</si>
  <si>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</si>
  <si>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</si>
  <si>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</si>
  <si>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</si>
  <si>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</si>
  <si>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</si>
  <si>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</si>
  <si>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</si>
  <si>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</si>
  <si>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</si>
  <si>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</si>
  <si>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</si>
  <si>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</si>
  <si>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</si>
  <si>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</si>
  <si>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</si>
  <si>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</si>
  <si>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</si>
  <si>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</si>
  <si>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</si>
  <si>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</si>
  <si>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</si>
  <si>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</si>
  <si>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</si>
  <si>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</si>
  <si>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</si>
  <si>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</si>
  <si>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</si>
  <si>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</si>
  <si>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</si>
  <si>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</si>
  <si>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</si>
  <si>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</si>
  <si>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</si>
  <si>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</si>
  <si>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</si>
  <si>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</si>
  <si>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</si>
  <si>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</si>
  <si>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</si>
  <si>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</si>
  <si>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</si>
  <si>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</si>
  <si>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</si>
  <si>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</si>
  <si>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</si>
  <si>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</si>
  <si>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</si>
  <si>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</si>
  <si>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</si>
  <si>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</si>
  <si>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</si>
  <si>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</si>
  <si>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</si>
  <si>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</si>
  <si>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</si>
  <si>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</si>
  <si>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</si>
  <si>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</si>
  <si>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</si>
  <si>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</si>
  <si>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</si>
  <si>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</si>
  <si>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</si>
  <si>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</si>
  <si>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</si>
  <si>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</si>
  <si>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</si>
  <si>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</si>
  <si>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</si>
  <si>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</si>
  <si>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</si>
  <si>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</si>
  <si>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</si>
  <si>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</si>
  <si>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</si>
  <si>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</si>
  <si>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</si>
  <si>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</si>
  <si>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</si>
  <si>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</si>
  <si>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</si>
  <si>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</si>
  <si>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</si>
  <si>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</si>
  <si>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</si>
  <si>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</si>
  <si>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</si>
  <si>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</si>
  <si>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</si>
  <si>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</si>
  <si>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</si>
  <si>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</si>
  <si>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</si>
  <si>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</si>
  <si>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</si>
  <si>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</si>
  <si>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</si>
  <si>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</si>
  <si>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</si>
  <si>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</si>
  <si>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</si>
  <si>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</si>
  <si>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</si>
  <si>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</si>
  <si>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</si>
  <si>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As of  Feb 7, 2018</t>
  </si>
  <si>
    <t>Trading value of January</t>
  </si>
  <si>
    <t>Trading value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</si>
</sst>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01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K10">
            <v>0</v>
          </cell>
          <cell r="L10">
            <v>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K12">
            <v>0</v>
          </cell>
          <cell r="L12">
            <v>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K16">
            <v>0</v>
          </cell>
          <cell r="L16">
            <v>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K19">
            <v>0</v>
          </cell>
          <cell r="L19">
            <v>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K20">
            <v>0</v>
          </cell>
          <cell r="L20">
            <v>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K21">
            <v>0</v>
          </cell>
          <cell r="L21">
            <v>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K22">
            <v>0</v>
          </cell>
          <cell r="L22">
            <v>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K23">
            <v>0</v>
          </cell>
          <cell r="L23">
            <v>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K28">
            <v>0</v>
          </cell>
          <cell r="L28">
            <v>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K33">
            <v>0</v>
          </cell>
          <cell r="L33">
            <v>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K34">
            <v>0</v>
          </cell>
          <cell r="L34">
            <v>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K36">
            <v>0</v>
          </cell>
          <cell r="L36">
            <v>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K37">
            <v>0</v>
          </cell>
          <cell r="L37">
            <v>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K43">
            <v>0</v>
          </cell>
          <cell r="L43">
            <v>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K46">
            <v>0</v>
          </cell>
          <cell r="L46">
            <v>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K47">
            <v>0</v>
          </cell>
          <cell r="L47">
            <v>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K48">
            <v>0</v>
          </cell>
          <cell r="L48">
            <v>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K49">
            <v>0</v>
          </cell>
          <cell r="L49">
            <v>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K51">
            <v>0</v>
          </cell>
          <cell r="L51">
            <v>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K52">
            <v>0</v>
          </cell>
          <cell r="L52">
            <v>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K54">
            <v>0</v>
          </cell>
          <cell r="L54">
            <v>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K58">
            <v>0</v>
          </cell>
          <cell r="L58">
            <v>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K59">
            <v>0</v>
          </cell>
          <cell r="L59">
            <v>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K60">
            <v>0</v>
          </cell>
          <cell r="L60">
            <v>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K61">
            <v>0</v>
          </cell>
          <cell r="L61">
            <v>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K62">
            <v>0</v>
          </cell>
          <cell r="L62">
            <v>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K63">
            <v>0</v>
          </cell>
          <cell r="L63">
            <v>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K66">
            <v>0</v>
          </cell>
          <cell r="L66">
            <v>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NOVL</v>
          </cell>
          <cell r="C16" t="str">
            <v>"НОВЕЛ ИНВЕСТМЕНТ ҮЦК" ХХК</v>
          </cell>
          <cell r="D16" t="str">
            <v>●</v>
          </cell>
          <cell r="F16" t="str">
            <v>●</v>
          </cell>
          <cell r="G16">
            <v>407096982.86</v>
          </cell>
          <cell r="H16">
            <v>19997650290</v>
          </cell>
          <cell r="I16">
            <v>5200000</v>
          </cell>
          <cell r="J16">
            <v>0</v>
          </cell>
          <cell r="K16">
            <v>0</v>
          </cell>
          <cell r="L16">
            <v>0</v>
          </cell>
          <cell r="M16">
            <v>20409947272.86</v>
          </cell>
          <cell r="N16">
            <v>20409947272.86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59866885</v>
          </cell>
          <cell r="H17">
            <v>18979009920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19038876805</v>
          </cell>
          <cell r="N17">
            <v>19044076805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989307730.01</v>
          </cell>
          <cell r="H18">
            <v>279887530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1269195260.01</v>
          </cell>
          <cell r="N18">
            <v>1269195260.01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618282200.99</v>
          </cell>
          <cell r="H19">
            <v>597847300</v>
          </cell>
          <cell r="I19">
            <v>2000000</v>
          </cell>
          <cell r="J19">
            <v>0</v>
          </cell>
          <cell r="K19">
            <v>0</v>
          </cell>
          <cell r="L19">
            <v>0</v>
          </cell>
          <cell r="M19">
            <v>1218129500.99</v>
          </cell>
          <cell r="N19">
            <v>1220129500.99</v>
          </cell>
        </row>
        <row r="20">
          <cell r="B20" t="str">
            <v>STIN</v>
          </cell>
          <cell r="C20" t="str">
            <v>"СТАНДАРТ ИНВЕСТМЕНТ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604602481.16</v>
          </cell>
          <cell r="H20">
            <v>60035580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664638061.16</v>
          </cell>
          <cell r="N20">
            <v>664638061.16</v>
          </cell>
        </row>
        <row r="21">
          <cell r="B21" t="str">
            <v>BUMB</v>
          </cell>
          <cell r="C21" t="str">
            <v>"БУМБАТ-АЛТАЙ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602916263.25</v>
          </cell>
          <cell r="H21">
            <v>970000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603886263.25</v>
          </cell>
          <cell r="N21">
            <v>603886263.25</v>
          </cell>
        </row>
        <row r="22">
          <cell r="B22" t="str">
            <v>TDB</v>
          </cell>
          <cell r="C22" t="str">
            <v>"ТИ ДИ БИ КАПИТАЛ ҮЦК" ХХК</v>
          </cell>
          <cell r="D22" t="str">
            <v>●</v>
          </cell>
          <cell r="E22" t="str">
            <v>●</v>
          </cell>
          <cell r="G22">
            <v>480719876.15999997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480719876.15999997</v>
          </cell>
          <cell r="N22">
            <v>480719876.15999997</v>
          </cell>
        </row>
        <row r="23">
          <cell r="B23" t="str">
            <v>GAUL</v>
          </cell>
          <cell r="C23" t="str">
            <v>"ГАҮЛИ ҮЦК" ХХК</v>
          </cell>
          <cell r="D23" t="str">
            <v>●</v>
          </cell>
          <cell r="E23" t="str">
            <v>●</v>
          </cell>
          <cell r="G23">
            <v>101331902.4</v>
          </cell>
          <cell r="H23">
            <v>222798000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324129902.4</v>
          </cell>
          <cell r="N23">
            <v>324129902.4</v>
          </cell>
        </row>
        <row r="24">
          <cell r="B24" t="str">
            <v>MNET</v>
          </cell>
          <cell r="C24" t="str">
            <v>"АРД СЕКЬЮРИТИЗ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312773287.20000005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312773287.20000005</v>
          </cell>
          <cell r="N24">
            <v>312773287.20000005</v>
          </cell>
        </row>
        <row r="25">
          <cell r="B25" t="str">
            <v>ARD</v>
          </cell>
          <cell r="C25" t="str">
            <v>"АРД КАПИТАЛ ГРУПП ҮЦК" ХХК</v>
          </cell>
          <cell r="D25" t="str">
            <v>●</v>
          </cell>
          <cell r="E25" t="str">
            <v>●</v>
          </cell>
          <cell r="G25">
            <v>284905630.12</v>
          </cell>
          <cell r="H25">
            <v>10098000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295003630.12</v>
          </cell>
          <cell r="N25">
            <v>295003630.12</v>
          </cell>
        </row>
        <row r="26">
          <cell r="B26" t="str">
            <v>GNDX</v>
          </cell>
          <cell r="C26" t="str">
            <v>"ГЕНДЕКС ҮЦК" ХХК</v>
          </cell>
          <cell r="D26" t="str">
            <v>●</v>
          </cell>
          <cell r="G26">
            <v>149773453.7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149773453.7</v>
          </cell>
          <cell r="N26">
            <v>149773453.7</v>
          </cell>
        </row>
        <row r="27">
          <cell r="B27" t="str">
            <v>BLMB</v>
          </cell>
          <cell r="C27" t="str">
            <v>"БЛҮМСБЮРИ СЕКЮРИТИЕС ҮЦК" ХХК </v>
          </cell>
          <cell r="D27" t="str">
            <v>●</v>
          </cell>
          <cell r="E27" t="str">
            <v>●</v>
          </cell>
          <cell r="G27">
            <v>38935207</v>
          </cell>
          <cell r="H27">
            <v>73571040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112506247</v>
          </cell>
          <cell r="N27">
            <v>112506247</v>
          </cell>
        </row>
        <row r="28">
          <cell r="B28" t="str">
            <v>LFTI</v>
          </cell>
          <cell r="C28" t="str">
            <v>"ЛАЙФТАЙМ ИНВЕСТМЕНТ ҮЦК" ХХК</v>
          </cell>
          <cell r="D28" t="str">
            <v>●</v>
          </cell>
          <cell r="E28" t="str">
            <v>●</v>
          </cell>
          <cell r="G28">
            <v>97204425.48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97204425.48</v>
          </cell>
          <cell r="N28">
            <v>97204425.48</v>
          </cell>
        </row>
        <row r="29">
          <cell r="B29" t="str">
            <v>TNGR</v>
          </cell>
          <cell r="C29" t="str">
            <v>"ТЭНГЭР КАПИТАЛ 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91519285.4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91519285.4</v>
          </cell>
          <cell r="N29">
            <v>91519285.4</v>
          </cell>
        </row>
        <row r="30">
          <cell r="B30" t="str">
            <v>MSEC</v>
          </cell>
          <cell r="C30" t="str">
            <v>"МОНСЕК ҮЦК" ХХК</v>
          </cell>
          <cell r="D30" t="str">
            <v>●</v>
          </cell>
          <cell r="E30" t="str">
            <v>●</v>
          </cell>
          <cell r="G30">
            <v>76888571.62</v>
          </cell>
          <cell r="H30">
            <v>13832000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90720571.62</v>
          </cell>
          <cell r="N30">
            <v>90720571.62</v>
          </cell>
        </row>
        <row r="31">
          <cell r="B31" t="str">
            <v>TABO</v>
          </cell>
          <cell r="C31" t="str">
            <v>"ТАВАН БОГД ҮЦК" ХХК</v>
          </cell>
          <cell r="D31" t="str">
            <v>●</v>
          </cell>
          <cell r="G31">
            <v>73037863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73037863</v>
          </cell>
          <cell r="N31">
            <v>73037863</v>
          </cell>
        </row>
        <row r="32">
          <cell r="B32" t="str">
            <v>ZRGD</v>
          </cell>
          <cell r="C32" t="str">
            <v>"ЗЭРГЭД ҮЦК" ХХК</v>
          </cell>
          <cell r="D32" t="str">
            <v>●</v>
          </cell>
          <cell r="G32">
            <v>63609750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63609750</v>
          </cell>
          <cell r="N32">
            <v>63609750</v>
          </cell>
        </row>
        <row r="33">
          <cell r="B33" t="str">
            <v>ALTN</v>
          </cell>
          <cell r="C33" t="str">
            <v>"АЛТАН ХОРОМСОГ ҮЦК" ХХК</v>
          </cell>
          <cell r="D33" t="str">
            <v>●</v>
          </cell>
          <cell r="G33">
            <v>36564829</v>
          </cell>
          <cell r="H33">
            <v>14144000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50708829</v>
          </cell>
          <cell r="N33">
            <v>50708829</v>
          </cell>
        </row>
        <row r="34">
          <cell r="B34" t="str">
            <v>SANR</v>
          </cell>
          <cell r="C34" t="str">
            <v>"САНАР ҮЦК" ХХК</v>
          </cell>
          <cell r="D34" t="str">
            <v>●</v>
          </cell>
          <cell r="G34">
            <v>46403264.3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46403264.3</v>
          </cell>
          <cell r="N34">
            <v>46403264.3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G35">
            <v>31691175.29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31691175.29</v>
          </cell>
          <cell r="N35">
            <v>31691175.29</v>
          </cell>
        </row>
        <row r="36">
          <cell r="B36" t="str">
            <v>MERG</v>
          </cell>
          <cell r="C36" t="str">
            <v>"МЭРГЭН САНАА ҮЦК" ХХК</v>
          </cell>
          <cell r="D36" t="str">
            <v>●</v>
          </cell>
          <cell r="G36">
            <v>28532330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28532330</v>
          </cell>
          <cell r="N36">
            <v>28532330</v>
          </cell>
        </row>
        <row r="37">
          <cell r="B37" t="str">
            <v>GDSC</v>
          </cell>
          <cell r="C37" t="str">
            <v>"ГҮҮДСЕК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27976898.4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27976898.4</v>
          </cell>
          <cell r="N37">
            <v>27976898.4</v>
          </cell>
        </row>
        <row r="38">
          <cell r="B38" t="str">
            <v>ECM</v>
          </cell>
          <cell r="C38" t="str">
            <v>"ЕВРАЗИА КАПИТАЛ ХОЛДИНГ ҮЦК" 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21935200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21935200</v>
          </cell>
          <cell r="N38">
            <v>21935200</v>
          </cell>
        </row>
        <row r="39">
          <cell r="B39" t="str">
            <v>DRBR</v>
          </cell>
          <cell r="C39" t="str">
            <v>"ДАРХАН БРОКЕР ҮЦК" ХХК</v>
          </cell>
          <cell r="D39" t="str">
            <v>●</v>
          </cell>
          <cell r="G39">
            <v>17653189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17653189</v>
          </cell>
          <cell r="N39">
            <v>17653189</v>
          </cell>
        </row>
        <row r="40">
          <cell r="B40" t="str">
            <v>UNDR</v>
          </cell>
          <cell r="C40" t="str">
            <v>"ӨНДӨРХААН ИНВЕСТ ҮЦК" ХХК</v>
          </cell>
          <cell r="D40" t="str">
            <v>●</v>
          </cell>
          <cell r="G40">
            <v>16972295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16972295</v>
          </cell>
          <cell r="N40">
            <v>16972295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G41">
            <v>12317220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12317220</v>
          </cell>
          <cell r="N41">
            <v>12317220</v>
          </cell>
        </row>
        <row r="42">
          <cell r="B42" t="str">
            <v>NSEC</v>
          </cell>
          <cell r="C42" t="str">
            <v>"НЭЙШНЛ СЕКЮРИТИС ҮЦК" ХХК</v>
          </cell>
          <cell r="D42" t="str">
            <v>●</v>
          </cell>
          <cell r="E42" t="str">
            <v>●</v>
          </cell>
          <cell r="F42" t="str">
            <v>●</v>
          </cell>
          <cell r="G42">
            <v>6730837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6730837</v>
          </cell>
          <cell r="N42">
            <v>6730837</v>
          </cell>
        </row>
        <row r="43">
          <cell r="B43" t="str">
            <v>MIBG</v>
          </cell>
          <cell r="C43" t="str">
            <v>"ЭМ АЙ БИ ЖИ ХХК ҮЦК"</v>
          </cell>
          <cell r="D43" t="str">
            <v>●</v>
          </cell>
          <cell r="E43" t="str">
            <v>●</v>
          </cell>
          <cell r="G43">
            <v>6133439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6133439</v>
          </cell>
          <cell r="N43">
            <v>6133439</v>
          </cell>
        </row>
        <row r="44">
          <cell r="B44" t="str">
            <v>MONG</v>
          </cell>
          <cell r="C44" t="str">
            <v>"МОНГОЛ СЕКЮРИТИЕС ҮЦК" ХК</v>
          </cell>
          <cell r="D44" t="str">
            <v>●</v>
          </cell>
          <cell r="G44">
            <v>4826260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4826260</v>
          </cell>
          <cell r="N44">
            <v>4826260</v>
          </cell>
        </row>
        <row r="45">
          <cell r="B45" t="str">
            <v>MSDQ</v>
          </cell>
          <cell r="C45" t="str">
            <v>"МАСДАК ҮНЭТ ЦААСНЫ КОМПАНИ" ХХК</v>
          </cell>
          <cell r="D45" t="str">
            <v>●</v>
          </cell>
          <cell r="G45">
            <v>4610431.6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4610431.6</v>
          </cell>
          <cell r="N45">
            <v>4610431.6</v>
          </cell>
        </row>
        <row r="46">
          <cell r="B46" t="str">
            <v>DELG</v>
          </cell>
          <cell r="C46" t="str">
            <v>"ДЭЛГЭРХАНГАЙ СЕКЮРИТИЗ ҮЦК" ХХК</v>
          </cell>
          <cell r="D46" t="str">
            <v>●</v>
          </cell>
          <cell r="G46">
            <v>3662000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3662000</v>
          </cell>
          <cell r="N46">
            <v>3662000</v>
          </cell>
        </row>
        <row r="47">
          <cell r="B47" t="str">
            <v>GDEV</v>
          </cell>
          <cell r="C47" t="str">
            <v>"ГРАНДДЕВЕЛОПМЕНТ ҮЦК" ХХК</v>
          </cell>
          <cell r="D47" t="str">
            <v>●</v>
          </cell>
          <cell r="G47">
            <v>3171790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3171790</v>
          </cell>
          <cell r="N47">
            <v>3171790</v>
          </cell>
        </row>
        <row r="48">
          <cell r="B48" t="str">
            <v>BSK</v>
          </cell>
          <cell r="C48" t="str">
            <v>"БЛЮСКАЙ СЕКЬЮРИТИЗ ҮЦК" ХК</v>
          </cell>
          <cell r="D48" t="str">
            <v>●</v>
          </cell>
          <cell r="G48">
            <v>1339726.2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1339726.2</v>
          </cell>
          <cell r="N48">
            <v>1339726.2</v>
          </cell>
        </row>
        <row r="49">
          <cell r="B49" t="str">
            <v>GATR</v>
          </cell>
          <cell r="C49" t="str">
            <v>"ГАЦУУРТ ТРЕЙД ҮЦК" ХХК</v>
          </cell>
          <cell r="D49" t="str">
            <v>●</v>
          </cell>
          <cell r="G49">
            <v>888342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888342</v>
          </cell>
          <cell r="N49">
            <v>888342</v>
          </cell>
        </row>
        <row r="50">
          <cell r="B50" t="str">
            <v>HUN</v>
          </cell>
          <cell r="C50" t="str">
            <v>"ХҮННҮ ЭМПАЙР ҮЦК" ХХК</v>
          </cell>
          <cell r="D50" t="str">
            <v>●</v>
          </cell>
          <cell r="G50">
            <v>820500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820500</v>
          </cell>
          <cell r="N50">
            <v>820500</v>
          </cell>
        </row>
        <row r="51">
          <cell r="B51" t="str">
            <v>BULG</v>
          </cell>
          <cell r="C51" t="str">
            <v>"БУЛГАН БРОКЕР ҮЦК" ХХК</v>
          </cell>
          <cell r="D51" t="str">
            <v>●</v>
          </cell>
          <cell r="G51">
            <v>499940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499940</v>
          </cell>
          <cell r="N51">
            <v>499940</v>
          </cell>
        </row>
        <row r="52">
          <cell r="B52" t="str">
            <v>TTOL</v>
          </cell>
          <cell r="C52" t="str">
            <v>"ТЭСО ИНВЕСТМЕНТ ҮЦК" ХХК</v>
          </cell>
          <cell r="D52" t="str">
            <v>●</v>
          </cell>
          <cell r="G52">
            <v>289723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289723</v>
          </cell>
          <cell r="N52">
            <v>289723</v>
          </cell>
        </row>
        <row r="53">
          <cell r="B53" t="str">
            <v>MICC</v>
          </cell>
          <cell r="C53" t="str">
            <v>"ЭМ АЙ СИ СИ  ҮЦК" ХХК</v>
          </cell>
          <cell r="D53" t="str">
            <v>●</v>
          </cell>
          <cell r="E53" t="str">
            <v>●</v>
          </cell>
          <cell r="G53">
            <v>54040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54040</v>
          </cell>
          <cell r="N53">
            <v>54040</v>
          </cell>
        </row>
        <row r="54">
          <cell r="B54" t="str">
            <v>APS</v>
          </cell>
          <cell r="C54" t="str">
            <v>"АЗИА ПАСИФИК СЕКЬЮРИТИС ҮЦК" ХХК</v>
          </cell>
          <cell r="D54" t="str">
            <v>●</v>
          </cell>
          <cell r="G54">
            <v>28500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28500</v>
          </cell>
          <cell r="N54">
            <v>28500</v>
          </cell>
        </row>
        <row r="55">
          <cell r="B55" t="str">
            <v>BLAC</v>
          </cell>
          <cell r="C55" t="str">
            <v>"БЛЭКСТОУН ИНТЕРНЭЙШНЛ ҮЦК" ХХК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>CAPM</v>
          </cell>
          <cell r="C56" t="str">
            <v>"КАПИТАЛ МАРКЕТ КОРПОРАЦИ ҮЦК" ХХК</v>
          </cell>
          <cell r="D56" t="str">
            <v>●</v>
          </cell>
          <cell r="E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ARGB</v>
          </cell>
          <cell r="C57" t="str">
            <v>"АРГАЙ БЭСТ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ZGB</v>
          </cell>
          <cell r="C58" t="str">
            <v>"ЗЭТ ЖИ БИ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ACE</v>
          </cell>
          <cell r="C59" t="str">
            <v>"АСЕ ЭНД Т КАПИТАЛ ҮЦК" ХХК</v>
          </cell>
          <cell r="D59" t="str">
            <v>●</v>
          </cell>
          <cell r="E59" t="str">
            <v>●</v>
          </cell>
          <cell r="F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SGC</v>
          </cell>
          <cell r="C60" t="str">
            <v>"ЭС ЖИ КАПИТАЛ ҮЦК" ХХК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FRON</v>
          </cell>
          <cell r="C61" t="str">
            <v>"ФРОНТИЕР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FCX</v>
          </cell>
          <cell r="C62" t="str">
            <v>"ЭФ СИ ИКС ҮЦК" ХХК</v>
          </cell>
          <cell r="D62" t="str">
            <v>●</v>
          </cell>
          <cell r="E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BATS</v>
          </cell>
          <cell r="C63" t="str">
            <v>"БАТС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DCF</v>
          </cell>
          <cell r="C64" t="str">
            <v>ДИ СИ ЭФ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DGSN</v>
          </cell>
          <cell r="C65" t="str">
            <v>ДОГСОН ХХК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ITR</v>
          </cell>
          <cell r="C66" t="str">
            <v>АЙ ТРЕЙД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BKHE</v>
          </cell>
          <cell r="C67" t="str">
            <v>БАГА ХЭЭР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BBSS</v>
          </cell>
          <cell r="C68" t="str">
            <v>БИ БИ ЭС ЭС ХХК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FINL</v>
          </cell>
          <cell r="C69" t="str">
            <v>ФИНАНС ЛИНК ГРУПП ХХК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GNN</v>
          </cell>
          <cell r="C70" t="str">
            <v>ГОВИЙН НОЁН НУРУУ ХХК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MWTS</v>
          </cell>
          <cell r="C71" t="str">
            <v>"ЭМ ДАБЛЬЮ ТИ ЭС ҮЦК" ХХК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PREV</v>
          </cell>
          <cell r="C72" t="str">
            <v>ПРЕВАЛЕНТ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ZEUS</v>
          </cell>
          <cell r="C73" t="str">
            <v>ЗЮС КАПИТАЛ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E16" activePane="bottomRight" state="frozen"/>
      <selection pane="topRight" activeCell="D1" sqref="D1"/>
      <selection pane="bottomLeft" activeCell="A16" sqref="A16"/>
      <selection pane="bottomRight" activeCell="M12" sqref="M12:N13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0" ht="15.75"/>
    <row r="11" spans="11:14" ht="15" customHeight="1" thickBot="1">
      <c r="K11" s="42" t="s">
        <v>127</v>
      </c>
      <c r="L11" s="42"/>
      <c r="M11" s="42"/>
      <c r="N11" s="42"/>
    </row>
    <row r="12" spans="1:14" ht="14.45" customHeight="1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128</v>
      </c>
      <c r="H12" s="47"/>
      <c r="I12" s="47"/>
      <c r="J12" s="47"/>
      <c r="K12" s="47"/>
      <c r="L12" s="47"/>
      <c r="M12" s="49" t="s">
        <v>129</v>
      </c>
      <c r="N12" s="50"/>
    </row>
    <row r="13" spans="1:16" s="32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>
      <c r="A14" s="44"/>
      <c r="B14" s="46"/>
      <c r="C14" s="46"/>
      <c r="D14" s="46"/>
      <c r="E14" s="46"/>
      <c r="F14" s="46"/>
      <c r="G14" s="48" t="s">
        <v>119</v>
      </c>
      <c r="H14" s="48"/>
      <c r="I14" s="48" t="s">
        <v>126</v>
      </c>
      <c r="J14" s="48" t="s">
        <v>124</v>
      </c>
      <c r="K14" s="59" t="s">
        <v>125</v>
      </c>
      <c r="L14" s="55" t="s">
        <v>120</v>
      </c>
      <c r="M14" s="57" t="s">
        <v>121</v>
      </c>
      <c r="N14" s="36" t="s">
        <v>122</v>
      </c>
      <c r="P14" s="10"/>
    </row>
    <row r="15" spans="1:16" s="32" customFormat="1" ht="42" customHeight="1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8"/>
      <c r="J15" s="48"/>
      <c r="K15" s="60"/>
      <c r="L15" s="56"/>
      <c r="M15" s="58"/>
      <c r="N15" s="37"/>
      <c r="P15" s="10"/>
    </row>
    <row r="16" spans="1:15" ht="15">
      <c r="A16" s="12">
        <v>1</v>
      </c>
      <c r="B16" s="13" t="s">
        <v>3</v>
      </c>
      <c r="C16" s="14" t="s">
        <v>67</v>
      </c>
      <c r="D16" s="15" t="s">
        <v>2</v>
      </c>
      <c r="E16" s="16"/>
      <c r="F16" s="16" t="s">
        <v>2</v>
      </c>
      <c r="G16" s="17">
        <f>VLOOKUP(B16,'[2]Sheet1'!$B$16:$G$73,6,0)</f>
        <v>407096982.86</v>
      </c>
      <c r="H16" s="17">
        <f>VLOOKUP(B16,'[2]Sheet1'!$B$16:$N$73,7,0)</f>
        <v>19997650290</v>
      </c>
      <c r="I16" s="17">
        <v>0</v>
      </c>
      <c r="J16" s="17">
        <f>VLOOKUP(B16,'[2]Sheet1'!$B$16:$N$73,8,0)</f>
        <v>5200000</v>
      </c>
      <c r="K16" s="17">
        <f>VLOOKUP(B16,'[1]Brokers'!$B$9:$T$66,19,0)</f>
        <v>0</v>
      </c>
      <c r="L16" s="18">
        <f>G16+H16+I16+J16+K16</f>
        <v>20409947272.86</v>
      </c>
      <c r="M16" s="17">
        <f>VLOOKUP(B16,'[2]Sheet1'!$B$16:$N$73,13,0)</f>
        <v>20409947272.86</v>
      </c>
      <c r="N16" s="20">
        <f>M16/$M$74</f>
        <v>0.44768358678349385</v>
      </c>
      <c r="O16" s="19"/>
    </row>
    <row r="17" spans="1:15" ht="15">
      <c r="A17" s="12">
        <v>2</v>
      </c>
      <c r="B17" s="13" t="s">
        <v>6</v>
      </c>
      <c r="C17" s="14" t="s">
        <v>70</v>
      </c>
      <c r="D17" s="15" t="s">
        <v>2</v>
      </c>
      <c r="E17" s="16" t="s">
        <v>2</v>
      </c>
      <c r="F17" s="16" t="s">
        <v>2</v>
      </c>
      <c r="G17" s="17">
        <f>VLOOKUP(B17,'[2]Sheet1'!$B$16:$G$73,6,0)</f>
        <v>59866885</v>
      </c>
      <c r="H17" s="17">
        <f>VLOOKUP(B17,'[2]Sheet1'!$B$16:$N$73,7,0)</f>
        <v>18979009920</v>
      </c>
      <c r="I17" s="17">
        <v>0</v>
      </c>
      <c r="J17" s="17">
        <f>VLOOKUP(B17,'[2]Sheet1'!$B$16:$N$73,8,0)</f>
        <v>0</v>
      </c>
      <c r="K17" s="17">
        <f>VLOOKUP(B17,'[1]Brokers'!$B$9:$T$66,19,0)</f>
        <v>0</v>
      </c>
      <c r="L17" s="18">
        <f>G17+H17+I17+J17+K17</f>
        <v>19038876805</v>
      </c>
      <c r="M17" s="17">
        <f>VLOOKUP(B17,'[2]Sheet1'!$B$16:$N$73,13,0)</f>
        <v>19044076805</v>
      </c>
      <c r="N17" s="20">
        <f>M17/$M$74</f>
        <v>0.41772379404329785</v>
      </c>
      <c r="O17" s="19"/>
    </row>
    <row r="18" spans="1:15" ht="15">
      <c r="A18" s="12">
        <v>3</v>
      </c>
      <c r="B18" s="13" t="s">
        <v>1</v>
      </c>
      <c r="C18" s="14" t="s">
        <v>66</v>
      </c>
      <c r="D18" s="15" t="s">
        <v>2</v>
      </c>
      <c r="E18" s="16" t="s">
        <v>2</v>
      </c>
      <c r="F18" s="16" t="s">
        <v>2</v>
      </c>
      <c r="G18" s="17">
        <f>VLOOKUP(B18,'[2]Sheet1'!$B$16:$G$73,6,0)</f>
        <v>989307730.01</v>
      </c>
      <c r="H18" s="17">
        <f>VLOOKUP(B18,'[2]Sheet1'!$B$16:$N$73,7,0)</f>
        <v>279887530</v>
      </c>
      <c r="I18" s="17">
        <v>0</v>
      </c>
      <c r="J18" s="17">
        <f>VLOOKUP(B18,'[2]Sheet1'!$B$16:$N$73,8,0)</f>
        <v>0</v>
      </c>
      <c r="K18" s="17">
        <f>VLOOKUP(B18,'[1]Brokers'!$B$9:$T$66,19,0)</f>
        <v>0</v>
      </c>
      <c r="L18" s="18">
        <f>G18+H18+I18+J18+K18</f>
        <v>1269195260.01</v>
      </c>
      <c r="M18" s="17">
        <f>VLOOKUP(B18,'[2]Sheet1'!$B$16:$N$73,13,0)</f>
        <v>1269195260.01</v>
      </c>
      <c r="N18" s="20">
        <f>M18/$M$74</f>
        <v>0.027839262822861057</v>
      </c>
      <c r="O18" s="19"/>
    </row>
    <row r="19" spans="1:15" ht="1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VLOOKUP(B19,'[2]Sheet1'!$B$16:$G$73,6,0)</f>
        <v>618282200.99</v>
      </c>
      <c r="H19" s="17">
        <f>VLOOKUP(B19,'[2]Sheet1'!$B$16:$N$73,7,0)</f>
        <v>597847300</v>
      </c>
      <c r="I19" s="17">
        <v>0</v>
      </c>
      <c r="J19" s="17">
        <f>VLOOKUP(B19,'[2]Sheet1'!$B$16:$N$73,8,0)</f>
        <v>2000000</v>
      </c>
      <c r="K19" s="17">
        <f>VLOOKUP(B19,'[1]Brokers'!$B$9:$T$66,19,0)</f>
        <v>0</v>
      </c>
      <c r="L19" s="18">
        <f>G19+H19+I19+J19+K19</f>
        <v>1218129500.99</v>
      </c>
      <c r="M19" s="17">
        <f>VLOOKUP(B19,'[2]Sheet1'!$B$16:$N$73,13,0)</f>
        <v>1220129500.99</v>
      </c>
      <c r="N19" s="20">
        <f>M19/$M$74</f>
        <v>0.026763026089239642</v>
      </c>
      <c r="O19" s="19"/>
    </row>
    <row r="20" spans="1:15" ht="15">
      <c r="A20" s="12">
        <v>5</v>
      </c>
      <c r="B20" s="13" t="s">
        <v>9</v>
      </c>
      <c r="C20" s="14" t="s">
        <v>73</v>
      </c>
      <c r="D20" s="15" t="s">
        <v>2</v>
      </c>
      <c r="E20" s="16" t="s">
        <v>2</v>
      </c>
      <c r="F20" s="16" t="s">
        <v>2</v>
      </c>
      <c r="G20" s="17">
        <f>VLOOKUP(B20,'[2]Sheet1'!$B$16:$G$73,6,0)</f>
        <v>604602481.16</v>
      </c>
      <c r="H20" s="17">
        <f>VLOOKUP(B20,'[2]Sheet1'!$B$16:$N$73,7,0)</f>
        <v>60035580</v>
      </c>
      <c r="I20" s="17">
        <v>0</v>
      </c>
      <c r="J20" s="17">
        <f>VLOOKUP(B20,'[2]Sheet1'!$B$16:$N$73,8,0)</f>
        <v>0</v>
      </c>
      <c r="K20" s="17">
        <f>VLOOKUP(B20,'[1]Brokers'!$B$9:$T$66,19,0)</f>
        <v>0</v>
      </c>
      <c r="L20" s="18">
        <f>G20+H20+I20+J20+K20</f>
        <v>664638061.16</v>
      </c>
      <c r="M20" s="17">
        <f>VLOOKUP(B20,'[2]Sheet1'!$B$16:$N$73,13,0)</f>
        <v>664638061.16</v>
      </c>
      <c r="N20" s="20">
        <f>M20/$M$74</f>
        <v>0.014578555601101327</v>
      </c>
      <c r="O20" s="19"/>
    </row>
    <row r="21" spans="1:16" s="8" customFormat="1" ht="15">
      <c r="A21" s="12">
        <v>6</v>
      </c>
      <c r="B21" s="13" t="s">
        <v>16</v>
      </c>
      <c r="C21" s="14" t="s">
        <v>79</v>
      </c>
      <c r="D21" s="15" t="s">
        <v>2</v>
      </c>
      <c r="E21" s="15" t="s">
        <v>2</v>
      </c>
      <c r="F21" s="16" t="s">
        <v>2</v>
      </c>
      <c r="G21" s="17">
        <f>VLOOKUP(B21,'[2]Sheet1'!$B$16:$G$73,6,0)</f>
        <v>602916263.25</v>
      </c>
      <c r="H21" s="17">
        <f>VLOOKUP(B21,'[2]Sheet1'!$B$16:$N$73,7,0)</f>
        <v>970000</v>
      </c>
      <c r="I21" s="17">
        <v>0</v>
      </c>
      <c r="J21" s="17">
        <f>VLOOKUP(B21,'[2]Sheet1'!$B$16:$N$73,8,0)</f>
        <v>0</v>
      </c>
      <c r="K21" s="17">
        <f>VLOOKUP(B21,'[1]Brokers'!$B$9:$T$66,19,0)</f>
        <v>0</v>
      </c>
      <c r="L21" s="18">
        <f>G21+H21+I21+J21+K21</f>
        <v>603886263.25</v>
      </c>
      <c r="M21" s="17">
        <f>VLOOKUP(B21,'[2]Sheet1'!$B$16:$N$73,13,0)</f>
        <v>603886263.25</v>
      </c>
      <c r="N21" s="20">
        <f>M21/$M$74</f>
        <v>0.013245990532299775</v>
      </c>
      <c r="O21" s="19"/>
      <c r="P21" s="10"/>
    </row>
    <row r="22" spans="1:15" ht="1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VLOOKUP(B22,'[2]Sheet1'!$B$16:$G$73,6,0)</f>
        <v>480719876.15999997</v>
      </c>
      <c r="H22" s="17">
        <f>VLOOKUP(B22,'[2]Sheet1'!$B$16:$N$73,7,0)</f>
        <v>0</v>
      </c>
      <c r="I22" s="17">
        <v>0</v>
      </c>
      <c r="J22" s="17">
        <f>VLOOKUP(B22,'[2]Sheet1'!$B$16:$N$73,8,0)</f>
        <v>0</v>
      </c>
      <c r="K22" s="17">
        <f>VLOOKUP(B22,'[1]Brokers'!$B$9:$T$66,19,0)</f>
        <v>0</v>
      </c>
      <c r="L22" s="18">
        <f>G22+H22+I22+J22+K22</f>
        <v>480719876.15999997</v>
      </c>
      <c r="M22" s="17">
        <f>VLOOKUP(B22,'[2]Sheet1'!$B$16:$N$73,13,0)</f>
        <v>480719876.15999997</v>
      </c>
      <c r="N22" s="20">
        <f>M22/$M$74</f>
        <v>0.010544387769369714</v>
      </c>
      <c r="O22" s="19"/>
    </row>
    <row r="23" spans="1:15" ht="15">
      <c r="A23" s="12">
        <v>8</v>
      </c>
      <c r="B23" s="13" t="s">
        <v>11</v>
      </c>
      <c r="C23" s="14" t="s">
        <v>75</v>
      </c>
      <c r="D23" s="15" t="s">
        <v>2</v>
      </c>
      <c r="E23" s="16" t="s">
        <v>2</v>
      </c>
      <c r="F23" s="16"/>
      <c r="G23" s="17">
        <f>VLOOKUP(B23,'[2]Sheet1'!$B$16:$G$73,6,0)</f>
        <v>101331902.4</v>
      </c>
      <c r="H23" s="17">
        <f>VLOOKUP(B23,'[2]Sheet1'!$B$16:$N$73,7,0)</f>
        <v>222798000</v>
      </c>
      <c r="I23" s="17">
        <v>0</v>
      </c>
      <c r="J23" s="17">
        <f>VLOOKUP(B23,'[2]Sheet1'!$B$16:$N$73,8,0)</f>
        <v>0</v>
      </c>
      <c r="K23" s="17">
        <f>VLOOKUP(B23,'[1]Brokers'!$B$9:$T$66,19,0)</f>
        <v>0</v>
      </c>
      <c r="L23" s="18">
        <f>G23+H23+I23+J23+K23</f>
        <v>324129902.4</v>
      </c>
      <c r="M23" s="17">
        <f>VLOOKUP(B23,'[2]Sheet1'!$B$16:$N$73,13,0)</f>
        <v>324129902.4</v>
      </c>
      <c r="N23" s="20">
        <f>M23/$M$74</f>
        <v>0.007109652727186206</v>
      </c>
      <c r="O23" s="19"/>
    </row>
    <row r="24" spans="1:15" ht="1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VLOOKUP(B24,'[2]Sheet1'!$B$16:$G$73,6,0)</f>
        <v>312773287.20000005</v>
      </c>
      <c r="H24" s="17">
        <f>VLOOKUP(B24,'[2]Sheet1'!$B$16:$N$73,7,0)</f>
        <v>0</v>
      </c>
      <c r="I24" s="17">
        <v>0</v>
      </c>
      <c r="J24" s="17">
        <f>VLOOKUP(B24,'[2]Sheet1'!$B$16:$N$73,8,0)</f>
        <v>0</v>
      </c>
      <c r="K24" s="17">
        <f>VLOOKUP(B24,'[1]Brokers'!$B$9:$T$66,19,0)</f>
        <v>0</v>
      </c>
      <c r="L24" s="18">
        <f>G24+H24+I24+J24+K24</f>
        <v>312773287.20000005</v>
      </c>
      <c r="M24" s="17">
        <f>VLOOKUP(B24,'[2]Sheet1'!$B$16:$N$73,13,0)</f>
        <v>312773287.20000005</v>
      </c>
      <c r="N24" s="20">
        <f>M24/$M$74</f>
        <v>0.006860550161731931</v>
      </c>
      <c r="O24" s="19"/>
    </row>
    <row r="25" spans="1:16" ht="15">
      <c r="A25" s="12">
        <v>10</v>
      </c>
      <c r="B25" s="13" t="s">
        <v>7</v>
      </c>
      <c r="C25" s="14" t="s">
        <v>71</v>
      </c>
      <c r="D25" s="15" t="s">
        <v>2</v>
      </c>
      <c r="E25" s="16" t="s">
        <v>2</v>
      </c>
      <c r="F25" s="16"/>
      <c r="G25" s="17">
        <f>VLOOKUP(B25,'[2]Sheet1'!$B$16:$G$73,6,0)</f>
        <v>284905630.12</v>
      </c>
      <c r="H25" s="17">
        <f>VLOOKUP(B25,'[2]Sheet1'!$B$16:$N$73,7,0)</f>
        <v>10098000</v>
      </c>
      <c r="I25" s="17">
        <v>0</v>
      </c>
      <c r="J25" s="17">
        <f>VLOOKUP(B25,'[2]Sheet1'!$B$16:$N$73,8,0)</f>
        <v>0</v>
      </c>
      <c r="K25" s="17">
        <f>VLOOKUP(B25,'[1]Brokers'!$B$9:$T$66,19,0)</f>
        <v>0</v>
      </c>
      <c r="L25" s="18">
        <f>G25+H25+I25+J25+K25</f>
        <v>295003630.12</v>
      </c>
      <c r="M25" s="17">
        <f>VLOOKUP(B25,'[2]Sheet1'!$B$16:$N$73,13,0)</f>
        <v>295003630.12</v>
      </c>
      <c r="N25" s="20">
        <f>M25/$M$74</f>
        <v>0.006470780226947951</v>
      </c>
      <c r="O25" s="19"/>
      <c r="P25" s="1"/>
    </row>
    <row r="26" spans="1:15" ht="15">
      <c r="A26" s="12">
        <v>11</v>
      </c>
      <c r="B26" s="13" t="s">
        <v>37</v>
      </c>
      <c r="C26" s="14" t="s">
        <v>100</v>
      </c>
      <c r="D26" s="15" t="s">
        <v>2</v>
      </c>
      <c r="E26" s="16"/>
      <c r="F26" s="16"/>
      <c r="G26" s="17">
        <f>VLOOKUP(B26,'[2]Sheet1'!$B$16:$G$73,6,0)</f>
        <v>149773453.7</v>
      </c>
      <c r="H26" s="17">
        <f>VLOOKUP(B26,'[2]Sheet1'!$B$16:$N$73,7,0)</f>
        <v>0</v>
      </c>
      <c r="I26" s="17">
        <v>0</v>
      </c>
      <c r="J26" s="17">
        <f>VLOOKUP(B26,'[2]Sheet1'!$B$16:$N$73,8,0)</f>
        <v>0</v>
      </c>
      <c r="K26" s="17">
        <f>VLOOKUP(B26,'[1]Brokers'!$B$9:$T$66,19,0)</f>
        <v>0</v>
      </c>
      <c r="L26" s="18">
        <f>G26+H26+I26+J26+K26</f>
        <v>149773453.7</v>
      </c>
      <c r="M26" s="17">
        <f>VLOOKUP(B26,'[2]Sheet1'!$B$16:$N$73,13,0)</f>
        <v>149773453.7</v>
      </c>
      <c r="N26" s="20">
        <f>M26/$M$74</f>
        <v>0.003285217549117745</v>
      </c>
      <c r="O26" s="19"/>
    </row>
    <row r="27" spans="1:15" ht="1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VLOOKUP(B27,'[2]Sheet1'!$B$16:$G$73,6,0)</f>
        <v>38935207</v>
      </c>
      <c r="H27" s="17">
        <f>VLOOKUP(B27,'[2]Sheet1'!$B$16:$N$73,7,0)</f>
        <v>73571040</v>
      </c>
      <c r="I27" s="17">
        <v>0</v>
      </c>
      <c r="J27" s="17">
        <f>VLOOKUP(B27,'[2]Sheet1'!$B$16:$N$73,8,0)</f>
        <v>0</v>
      </c>
      <c r="K27" s="17">
        <f>VLOOKUP(B27,'[1]Brokers'!$B$9:$T$66,19,0)</f>
        <v>0</v>
      </c>
      <c r="L27" s="18">
        <f>G27+H27+I27+J27+K27</f>
        <v>112506247</v>
      </c>
      <c r="M27" s="17">
        <f>VLOOKUP(B27,'[2]Sheet1'!$B$16:$N$73,13,0)</f>
        <v>112506247</v>
      </c>
      <c r="N27" s="20">
        <f>M27/$M$74</f>
        <v>0.0024677770853178617</v>
      </c>
      <c r="O27" s="19"/>
    </row>
    <row r="28" spans="1:15" ht="15">
      <c r="A28" s="12">
        <v>13</v>
      </c>
      <c r="B28" s="13" t="s">
        <v>17</v>
      </c>
      <c r="C28" s="14" t="s">
        <v>80</v>
      </c>
      <c r="D28" s="15" t="s">
        <v>2</v>
      </c>
      <c r="E28" s="16" t="s">
        <v>2</v>
      </c>
      <c r="F28" s="16"/>
      <c r="G28" s="17">
        <f>VLOOKUP(B28,'[2]Sheet1'!$B$16:$G$73,6,0)</f>
        <v>97204425.48</v>
      </c>
      <c r="H28" s="17">
        <f>VLOOKUP(B28,'[2]Sheet1'!$B$16:$N$73,7,0)</f>
        <v>0</v>
      </c>
      <c r="I28" s="17">
        <v>0</v>
      </c>
      <c r="J28" s="17">
        <f>VLOOKUP(B28,'[2]Sheet1'!$B$16:$N$73,8,0)</f>
        <v>0</v>
      </c>
      <c r="K28" s="17">
        <f>VLOOKUP(B28,'[1]Brokers'!$B$9:$T$66,19,0)</f>
        <v>0</v>
      </c>
      <c r="L28" s="18">
        <f>G28+H28+I28+J28+K28</f>
        <v>97204425.48</v>
      </c>
      <c r="M28" s="17">
        <f>VLOOKUP(B28,'[2]Sheet1'!$B$16:$N$73,13,0)</f>
        <v>97204425.48</v>
      </c>
      <c r="N28" s="20">
        <f>M28/$M$74</f>
        <v>0.002132138082883804</v>
      </c>
      <c r="O28" s="19"/>
    </row>
    <row r="29" spans="1:15" ht="15">
      <c r="A29" s="12">
        <v>14</v>
      </c>
      <c r="B29" s="13" t="s">
        <v>4</v>
      </c>
      <c r="C29" s="14" t="s">
        <v>68</v>
      </c>
      <c r="D29" s="15" t="s">
        <v>2</v>
      </c>
      <c r="E29" s="16" t="s">
        <v>2</v>
      </c>
      <c r="F29" s="16" t="s">
        <v>2</v>
      </c>
      <c r="G29" s="17">
        <f>VLOOKUP(B29,'[2]Sheet1'!$B$16:$G$73,6,0)</f>
        <v>91519285.4</v>
      </c>
      <c r="H29" s="17">
        <f>VLOOKUP(B29,'[2]Sheet1'!$B$16:$N$73,7,0)</f>
        <v>0</v>
      </c>
      <c r="I29" s="17">
        <v>0</v>
      </c>
      <c r="J29" s="17">
        <f>VLOOKUP(B29,'[2]Sheet1'!$B$16:$N$73,8,0)</f>
        <v>0</v>
      </c>
      <c r="K29" s="17">
        <f>VLOOKUP(B29,'[1]Brokers'!$B$9:$T$66,19,0)</f>
        <v>0</v>
      </c>
      <c r="L29" s="18">
        <f>G29+H29+I29+J29+K29</f>
        <v>91519285.4</v>
      </c>
      <c r="M29" s="17">
        <f>VLOOKUP(B29,'[2]Sheet1'!$B$16:$N$73,13,0)</f>
        <v>91519285.4</v>
      </c>
      <c r="N29" s="20">
        <f>M29/$M$74</f>
        <v>0.002007436932589046</v>
      </c>
      <c r="O29" s="21"/>
    </row>
    <row r="30" spans="1:15" ht="15">
      <c r="A30" s="12">
        <v>15</v>
      </c>
      <c r="B30" s="13" t="s">
        <v>13</v>
      </c>
      <c r="C30" s="14" t="s">
        <v>76</v>
      </c>
      <c r="D30" s="15" t="s">
        <v>2</v>
      </c>
      <c r="E30" s="16" t="s">
        <v>2</v>
      </c>
      <c r="F30" s="16"/>
      <c r="G30" s="17">
        <f>VLOOKUP(B30,'[2]Sheet1'!$B$16:$G$73,6,0)</f>
        <v>76888571.62</v>
      </c>
      <c r="H30" s="17">
        <f>VLOOKUP(B30,'[2]Sheet1'!$B$16:$N$73,7,0)</f>
        <v>13832000</v>
      </c>
      <c r="I30" s="17">
        <v>0</v>
      </c>
      <c r="J30" s="17">
        <f>VLOOKUP(B30,'[2]Sheet1'!$B$16:$N$73,8,0)</f>
        <v>0</v>
      </c>
      <c r="K30" s="17">
        <f>VLOOKUP(B30,'[1]Brokers'!$B$9:$T$66,19,0)</f>
        <v>0</v>
      </c>
      <c r="L30" s="18">
        <f>G30+H30+I30+J30+K30</f>
        <v>90720571.62</v>
      </c>
      <c r="M30" s="17">
        <f>VLOOKUP(B30,'[2]Sheet1'!$B$16:$N$73,13,0)</f>
        <v>90720571.62</v>
      </c>
      <c r="N30" s="20">
        <f>M30/$M$74</f>
        <v>0.0019899174826334214</v>
      </c>
      <c r="O30" s="19"/>
    </row>
    <row r="31" spans="1:15" ht="15">
      <c r="A31" s="12">
        <v>16</v>
      </c>
      <c r="B31" s="13" t="s">
        <v>23</v>
      </c>
      <c r="C31" s="14" t="s">
        <v>86</v>
      </c>
      <c r="D31" s="15" t="s">
        <v>2</v>
      </c>
      <c r="E31" s="16"/>
      <c r="F31" s="16"/>
      <c r="G31" s="17">
        <f>VLOOKUP(B31,'[2]Sheet1'!$B$16:$G$73,6,0)</f>
        <v>73037863</v>
      </c>
      <c r="H31" s="17">
        <f>VLOOKUP(B31,'[2]Sheet1'!$B$16:$N$73,7,0)</f>
        <v>0</v>
      </c>
      <c r="I31" s="17">
        <v>0</v>
      </c>
      <c r="J31" s="17">
        <f>VLOOKUP(B31,'[2]Sheet1'!$B$16:$N$73,8,0)</f>
        <v>0</v>
      </c>
      <c r="K31" s="17">
        <f>VLOOKUP(B31,'[1]Brokers'!$B$9:$T$66,19,0)</f>
        <v>0</v>
      </c>
      <c r="L31" s="18">
        <f>G31+H31+I31+J31+K31</f>
        <v>73037863</v>
      </c>
      <c r="M31" s="17">
        <f>VLOOKUP(B31,'[2]Sheet1'!$B$16:$N$73,13,0)</f>
        <v>73037863</v>
      </c>
      <c r="N31" s="20">
        <f>M31/$M$74</f>
        <v>0.001602054725654348</v>
      </c>
      <c r="O31" s="21"/>
    </row>
    <row r="32" spans="1:15" ht="1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VLOOKUP(B32,'[2]Sheet1'!$B$16:$G$73,6,0)</f>
        <v>63609750</v>
      </c>
      <c r="H32" s="17">
        <f>VLOOKUP(B32,'[2]Sheet1'!$B$16:$N$73,7,0)</f>
        <v>0</v>
      </c>
      <c r="I32" s="17">
        <v>0</v>
      </c>
      <c r="J32" s="17">
        <f>VLOOKUP(B32,'[2]Sheet1'!$B$16:$N$73,8,0)</f>
        <v>0</v>
      </c>
      <c r="K32" s="17">
        <f>VLOOKUP(B32,'[1]Brokers'!$B$9:$T$66,19,0)</f>
        <v>0</v>
      </c>
      <c r="L32" s="18">
        <f>G32+H32+I32+J32+K32</f>
        <v>63609750</v>
      </c>
      <c r="M32" s="17">
        <f>VLOOKUP(B32,'[2]Sheet1'!$B$16:$N$73,13,0)</f>
        <v>63609750</v>
      </c>
      <c r="N32" s="20">
        <f>M32/$M$74</f>
        <v>0.0013952530427292437</v>
      </c>
      <c r="O32" s="22"/>
    </row>
    <row r="33" spans="1:15" ht="15">
      <c r="A33" s="12">
        <v>18</v>
      </c>
      <c r="B33" s="13" t="s">
        <v>28</v>
      </c>
      <c r="C33" s="14" t="s">
        <v>91</v>
      </c>
      <c r="D33" s="15" t="s">
        <v>2</v>
      </c>
      <c r="E33" s="16"/>
      <c r="F33" s="16"/>
      <c r="G33" s="17">
        <f>VLOOKUP(B33,'[2]Sheet1'!$B$16:$G$73,6,0)</f>
        <v>36564829</v>
      </c>
      <c r="H33" s="17">
        <f>VLOOKUP(B33,'[2]Sheet1'!$B$16:$N$73,7,0)</f>
        <v>14144000</v>
      </c>
      <c r="I33" s="17">
        <v>0</v>
      </c>
      <c r="J33" s="17">
        <f>VLOOKUP(B33,'[2]Sheet1'!$B$16:$N$73,8,0)</f>
        <v>0</v>
      </c>
      <c r="K33" s="17">
        <f>VLOOKUP(B33,'[1]Brokers'!$B$9:$T$66,19,0)</f>
        <v>0</v>
      </c>
      <c r="L33" s="18">
        <f>G33+H33+I33+J33+K33</f>
        <v>50708829</v>
      </c>
      <c r="M33" s="17">
        <f>VLOOKUP(B33,'[2]Sheet1'!$B$16:$N$73,13,0)</f>
        <v>50708829</v>
      </c>
      <c r="N33" s="20">
        <f>M33/$M$74</f>
        <v>0.0011122767807684659</v>
      </c>
      <c r="O33" s="19"/>
    </row>
    <row r="34" spans="1:15" ht="15">
      <c r="A34" s="12">
        <v>19</v>
      </c>
      <c r="B34" s="13" t="s">
        <v>29</v>
      </c>
      <c r="C34" s="14" t="s">
        <v>92</v>
      </c>
      <c r="D34" s="15" t="s">
        <v>2</v>
      </c>
      <c r="E34" s="16"/>
      <c r="F34" s="16"/>
      <c r="G34" s="17">
        <f>VLOOKUP(B34,'[2]Sheet1'!$B$16:$G$73,6,0)</f>
        <v>46403264.3</v>
      </c>
      <c r="H34" s="17">
        <f>VLOOKUP(B34,'[2]Sheet1'!$B$16:$N$73,7,0)</f>
        <v>0</v>
      </c>
      <c r="I34" s="17">
        <v>0</v>
      </c>
      <c r="J34" s="17">
        <f>VLOOKUP(B34,'[2]Sheet1'!$B$16:$N$73,8,0)</f>
        <v>0</v>
      </c>
      <c r="K34" s="17">
        <f>VLOOKUP(B34,'[1]Brokers'!$B$9:$T$66,19,0)</f>
        <v>0</v>
      </c>
      <c r="L34" s="18">
        <f>G34+H34+I34+J34+K34</f>
        <v>46403264.3</v>
      </c>
      <c r="M34" s="17">
        <f>VLOOKUP(B34,'[2]Sheet1'!$B$16:$N$73,13,0)</f>
        <v>46403264.3</v>
      </c>
      <c r="N34" s="20">
        <f>M34/$M$74</f>
        <v>0.0010178360346824863</v>
      </c>
      <c r="O34" s="19"/>
    </row>
    <row r="35" spans="1:15" ht="15">
      <c r="A35" s="12">
        <v>20</v>
      </c>
      <c r="B35" s="13" t="s">
        <v>25</v>
      </c>
      <c r="C35" s="14" t="s">
        <v>88</v>
      </c>
      <c r="D35" s="15" t="s">
        <v>2</v>
      </c>
      <c r="E35" s="16"/>
      <c r="F35" s="16"/>
      <c r="G35" s="17">
        <f>VLOOKUP(B35,'[2]Sheet1'!$B$16:$G$73,6,0)</f>
        <v>31691175.29</v>
      </c>
      <c r="H35" s="17">
        <f>VLOOKUP(B35,'[2]Sheet1'!$B$16:$N$73,7,0)</f>
        <v>0</v>
      </c>
      <c r="I35" s="17">
        <v>0</v>
      </c>
      <c r="J35" s="17">
        <f>VLOOKUP(B35,'[2]Sheet1'!$B$16:$N$73,8,0)</f>
        <v>0</v>
      </c>
      <c r="K35" s="17">
        <f>VLOOKUP(B35,'[1]Brokers'!$B$9:$T$66,19,0)</f>
        <v>0</v>
      </c>
      <c r="L35" s="18">
        <f>G35+H35+I35+J35+K35</f>
        <v>31691175.29</v>
      </c>
      <c r="M35" s="17">
        <f>VLOOKUP(B35,'[2]Sheet1'!$B$16:$N$73,13,0)</f>
        <v>31691175.29</v>
      </c>
      <c r="N35" s="20">
        <f>M35/$M$74</f>
        <v>0.000695132566171669</v>
      </c>
      <c r="O35" s="19"/>
    </row>
    <row r="36" spans="1:15" ht="15">
      <c r="A36" s="12">
        <v>21</v>
      </c>
      <c r="B36" s="13" t="s">
        <v>32</v>
      </c>
      <c r="C36" s="14" t="s">
        <v>95</v>
      </c>
      <c r="D36" s="15" t="s">
        <v>2</v>
      </c>
      <c r="E36" s="16"/>
      <c r="F36" s="16"/>
      <c r="G36" s="17">
        <f>VLOOKUP(B36,'[2]Sheet1'!$B$16:$G$73,6,0)</f>
        <v>28532330</v>
      </c>
      <c r="H36" s="17">
        <f>VLOOKUP(B36,'[2]Sheet1'!$B$16:$N$73,7,0)</f>
        <v>0</v>
      </c>
      <c r="I36" s="17">
        <v>0</v>
      </c>
      <c r="J36" s="17">
        <f>VLOOKUP(B36,'[2]Sheet1'!$B$16:$N$73,8,0)</f>
        <v>0</v>
      </c>
      <c r="K36" s="17">
        <f>VLOOKUP(B36,'[1]Brokers'!$B$9:$T$66,19,0)</f>
        <v>0</v>
      </c>
      <c r="L36" s="18">
        <f>G36+H36+I36+J36+K36</f>
        <v>28532330</v>
      </c>
      <c r="M36" s="17">
        <f>VLOOKUP(B36,'[2]Sheet1'!$B$16:$N$73,13,0)</f>
        <v>28532330</v>
      </c>
      <c r="N36" s="20">
        <f>M36/$M$74</f>
        <v>0.0006258446267852787</v>
      </c>
      <c r="O36" s="19"/>
    </row>
    <row r="37" spans="1:15" ht="15">
      <c r="A37" s="12">
        <v>22</v>
      </c>
      <c r="B37" s="13" t="s">
        <v>43</v>
      </c>
      <c r="C37" s="14" t="s">
        <v>105</v>
      </c>
      <c r="D37" s="15" t="s">
        <v>2</v>
      </c>
      <c r="E37" s="16" t="s">
        <v>2</v>
      </c>
      <c r="F37" s="16" t="s">
        <v>2</v>
      </c>
      <c r="G37" s="17">
        <f>VLOOKUP(B37,'[2]Sheet1'!$B$16:$G$73,6,0)</f>
        <v>27976898.4</v>
      </c>
      <c r="H37" s="17">
        <f>VLOOKUP(B37,'[2]Sheet1'!$B$16:$N$73,7,0)</f>
        <v>0</v>
      </c>
      <c r="I37" s="17">
        <v>0</v>
      </c>
      <c r="J37" s="17">
        <f>VLOOKUP(B37,'[2]Sheet1'!$B$16:$N$73,8,0)</f>
        <v>0</v>
      </c>
      <c r="K37" s="17">
        <f>VLOOKUP(B37,'[1]Brokers'!$B$9:$T$66,19,0)</f>
        <v>0</v>
      </c>
      <c r="L37" s="18">
        <f>G37+H37+I37+J37+K37</f>
        <v>27976898.4</v>
      </c>
      <c r="M37" s="17">
        <f>VLOOKUP(B37,'[2]Sheet1'!$B$16:$N$73,13,0)</f>
        <v>27976898.4</v>
      </c>
      <c r="N37" s="20">
        <f>M37/$M$74</f>
        <v>0.0006136614688585777</v>
      </c>
      <c r="O37" s="19"/>
    </row>
    <row r="38" spans="1:15" ht="15">
      <c r="A38" s="12">
        <v>23</v>
      </c>
      <c r="B38" s="13" t="s">
        <v>26</v>
      </c>
      <c r="C38" s="14" t="s">
        <v>89</v>
      </c>
      <c r="D38" s="15" t="s">
        <v>2</v>
      </c>
      <c r="E38" s="16" t="s">
        <v>2</v>
      </c>
      <c r="F38" s="16" t="s">
        <v>2</v>
      </c>
      <c r="G38" s="17">
        <f>VLOOKUP(B38,'[2]Sheet1'!$B$16:$G$73,6,0)</f>
        <v>21935200</v>
      </c>
      <c r="H38" s="17">
        <f>VLOOKUP(B38,'[2]Sheet1'!$B$16:$N$73,7,0)</f>
        <v>0</v>
      </c>
      <c r="I38" s="17">
        <v>0</v>
      </c>
      <c r="J38" s="17">
        <f>VLOOKUP(B38,'[2]Sheet1'!$B$16:$N$73,8,0)</f>
        <v>0</v>
      </c>
      <c r="K38" s="17">
        <f>VLOOKUP(B38,'[1]Brokers'!$B$9:$T$66,19,0)</f>
        <v>0</v>
      </c>
      <c r="L38" s="18">
        <f>G38+H38+I38+J38+K38</f>
        <v>21935200</v>
      </c>
      <c r="M38" s="17">
        <f>VLOOKUP(B38,'[2]Sheet1'!$B$16:$N$73,13,0)</f>
        <v>21935200</v>
      </c>
      <c r="N38" s="20">
        <f>M38/$M$74</f>
        <v>0.0004811393621712789</v>
      </c>
      <c r="O38" s="19"/>
    </row>
    <row r="39" spans="1:15" ht="15">
      <c r="A39" s="12">
        <v>24</v>
      </c>
      <c r="B39" s="13" t="s">
        <v>30</v>
      </c>
      <c r="C39" s="14" t="s">
        <v>93</v>
      </c>
      <c r="D39" s="15" t="s">
        <v>2</v>
      </c>
      <c r="E39" s="16"/>
      <c r="F39" s="16"/>
      <c r="G39" s="17">
        <f>VLOOKUP(B39,'[2]Sheet1'!$B$16:$G$73,6,0)</f>
        <v>17653189</v>
      </c>
      <c r="H39" s="17">
        <f>VLOOKUP(B39,'[2]Sheet1'!$B$16:$N$73,7,0)</f>
        <v>0</v>
      </c>
      <c r="I39" s="17">
        <v>0</v>
      </c>
      <c r="J39" s="17">
        <f>VLOOKUP(B39,'[2]Sheet1'!$B$16:$N$73,8,0)</f>
        <v>0</v>
      </c>
      <c r="K39" s="17">
        <f>VLOOKUP(B39,'[1]Brokers'!$B$9:$T$66,19,0)</f>
        <v>0</v>
      </c>
      <c r="L39" s="18">
        <f>G39+H39+I39+J39+K39</f>
        <v>17653189</v>
      </c>
      <c r="M39" s="17">
        <f>VLOOKUP(B39,'[2]Sheet1'!$B$16:$N$73,13,0)</f>
        <v>17653189</v>
      </c>
      <c r="N39" s="20">
        <f>M39/$M$74</f>
        <v>0.0003872152565624675</v>
      </c>
      <c r="O39" s="19"/>
    </row>
    <row r="40" spans="1:15" ht="15">
      <c r="A40" s="12">
        <v>25</v>
      </c>
      <c r="B40" s="13" t="s">
        <v>22</v>
      </c>
      <c r="C40" s="14" t="s">
        <v>85</v>
      </c>
      <c r="D40" s="15" t="s">
        <v>2</v>
      </c>
      <c r="E40" s="16"/>
      <c r="F40" s="16"/>
      <c r="G40" s="17">
        <f>VLOOKUP(B40,'[2]Sheet1'!$B$16:$G$73,6,0)</f>
        <v>16972295</v>
      </c>
      <c r="H40" s="17">
        <f>VLOOKUP(B40,'[2]Sheet1'!$B$16:$N$73,7,0)</f>
        <v>0</v>
      </c>
      <c r="I40" s="17">
        <v>0</v>
      </c>
      <c r="J40" s="17">
        <f>VLOOKUP(B40,'[2]Sheet1'!$B$16:$N$73,8,0)</f>
        <v>0</v>
      </c>
      <c r="K40" s="17">
        <f>VLOOKUP(B40,'[1]Brokers'!$B$9:$T$66,19,0)</f>
        <v>0</v>
      </c>
      <c r="L40" s="18">
        <f>G40+H40+I40+J40+K40</f>
        <v>16972295</v>
      </c>
      <c r="M40" s="17">
        <f>VLOOKUP(B40,'[2]Sheet1'!$B$16:$N$73,13,0)</f>
        <v>16972295</v>
      </c>
      <c r="N40" s="20">
        <f>M40/$M$74</f>
        <v>0.0003722801337978585</v>
      </c>
      <c r="O40" s="19"/>
    </row>
    <row r="41" spans="1:15" ht="15">
      <c r="A41" s="12">
        <v>26</v>
      </c>
      <c r="B41" s="13" t="s">
        <v>24</v>
      </c>
      <c r="C41" s="14" t="s">
        <v>87</v>
      </c>
      <c r="D41" s="15" t="s">
        <v>2</v>
      </c>
      <c r="E41" s="16" t="s">
        <v>2</v>
      </c>
      <c r="F41" s="16"/>
      <c r="G41" s="17">
        <f>VLOOKUP(B41,'[2]Sheet1'!$B$16:$G$73,6,0)</f>
        <v>12317220</v>
      </c>
      <c r="H41" s="17">
        <f>VLOOKUP(B41,'[2]Sheet1'!$B$16:$N$73,7,0)</f>
        <v>0</v>
      </c>
      <c r="I41" s="17">
        <v>0</v>
      </c>
      <c r="J41" s="17">
        <f>VLOOKUP(B41,'[2]Sheet1'!$B$16:$N$73,8,0)</f>
        <v>0</v>
      </c>
      <c r="K41" s="17">
        <f>VLOOKUP(B41,'[1]Brokers'!$B$9:$T$66,19,0)</f>
        <v>0</v>
      </c>
      <c r="L41" s="18">
        <f>G41+H41+I41+J41+K41</f>
        <v>12317220</v>
      </c>
      <c r="M41" s="17">
        <f>VLOOKUP(B41,'[2]Sheet1'!$B$16:$N$73,13,0)</f>
        <v>12317220</v>
      </c>
      <c r="N41" s="20">
        <f>M41/$M$74</f>
        <v>0.00027017302666596703</v>
      </c>
      <c r="O41" s="19"/>
    </row>
    <row r="42" spans="1:15" ht="15">
      <c r="A42" s="12">
        <v>27</v>
      </c>
      <c r="B42" s="13" t="s">
        <v>14</v>
      </c>
      <c r="C42" s="14" t="s">
        <v>77</v>
      </c>
      <c r="D42" s="15" t="s">
        <v>2</v>
      </c>
      <c r="E42" s="16" t="s">
        <v>2</v>
      </c>
      <c r="F42" s="16" t="s">
        <v>2</v>
      </c>
      <c r="G42" s="17">
        <f>VLOOKUP(B42,'[2]Sheet1'!$B$16:$G$73,6,0)</f>
        <v>6730837</v>
      </c>
      <c r="H42" s="17">
        <f>VLOOKUP(B42,'[2]Sheet1'!$B$16:$N$73,7,0)</f>
        <v>0</v>
      </c>
      <c r="I42" s="17">
        <v>0</v>
      </c>
      <c r="J42" s="17">
        <f>VLOOKUP(B42,'[2]Sheet1'!$B$16:$N$73,8,0)</f>
        <v>0</v>
      </c>
      <c r="K42" s="17">
        <f>VLOOKUP(B42,'[1]Brokers'!$B$9:$T$66,19,0)</f>
        <v>0</v>
      </c>
      <c r="L42" s="18">
        <f>G42+H42+I42+J42+K42</f>
        <v>6730837</v>
      </c>
      <c r="M42" s="17">
        <f>VLOOKUP(B42,'[2]Sheet1'!$B$16:$N$73,13,0)</f>
        <v>6730837</v>
      </c>
      <c r="N42" s="20">
        <f>M42/$M$74</f>
        <v>0.00014763807127625206</v>
      </c>
      <c r="O42" s="19"/>
    </row>
    <row r="43" spans="1:15" ht="15">
      <c r="A43" s="12">
        <v>28</v>
      </c>
      <c r="B43" s="13" t="s">
        <v>12</v>
      </c>
      <c r="C43" s="14" t="s">
        <v>12</v>
      </c>
      <c r="D43" s="15" t="s">
        <v>2</v>
      </c>
      <c r="E43" s="16" t="s">
        <v>2</v>
      </c>
      <c r="F43" s="16"/>
      <c r="G43" s="17">
        <f>VLOOKUP(B43,'[2]Sheet1'!$B$16:$G$73,6,0)</f>
        <v>6133439</v>
      </c>
      <c r="H43" s="17">
        <f>VLOOKUP(B43,'[2]Sheet1'!$B$16:$N$73,7,0)</f>
        <v>0</v>
      </c>
      <c r="I43" s="17">
        <v>0</v>
      </c>
      <c r="J43" s="17">
        <f>VLOOKUP(B43,'[2]Sheet1'!$B$16:$N$73,8,0)</f>
        <v>0</v>
      </c>
      <c r="K43" s="17">
        <f>VLOOKUP(B43,'[1]Brokers'!$B$9:$T$66,19,0)</f>
        <v>0</v>
      </c>
      <c r="L43" s="18">
        <f>G43+H43+I43+J43+K43</f>
        <v>6133439</v>
      </c>
      <c r="M43" s="17">
        <f>VLOOKUP(B43,'[2]Sheet1'!$B$16:$N$73,13,0)</f>
        <v>6133439</v>
      </c>
      <c r="N43" s="20">
        <f>M43/$M$74</f>
        <v>0.00013453439806231294</v>
      </c>
      <c r="O43" s="19"/>
    </row>
    <row r="44" spans="1:15" ht="15">
      <c r="A44" s="12">
        <v>29</v>
      </c>
      <c r="B44" s="13" t="s">
        <v>33</v>
      </c>
      <c r="C44" s="14" t="s">
        <v>96</v>
      </c>
      <c r="D44" s="15" t="s">
        <v>2</v>
      </c>
      <c r="E44" s="16"/>
      <c r="F44" s="16"/>
      <c r="G44" s="17">
        <f>VLOOKUP(B44,'[2]Sheet1'!$B$16:$G$73,6,0)</f>
        <v>4826260</v>
      </c>
      <c r="H44" s="17">
        <f>VLOOKUP(B44,'[2]Sheet1'!$B$16:$N$73,7,0)</f>
        <v>0</v>
      </c>
      <c r="I44" s="17">
        <v>0</v>
      </c>
      <c r="J44" s="17">
        <f>VLOOKUP(B44,'[2]Sheet1'!$B$16:$N$73,8,0)</f>
        <v>0</v>
      </c>
      <c r="K44" s="17">
        <f>VLOOKUP(B44,'[1]Brokers'!$B$9:$T$66,19,0)</f>
        <v>0</v>
      </c>
      <c r="L44" s="18">
        <f>G44+H44+I44+J44+K44</f>
        <v>4826260</v>
      </c>
      <c r="M44" s="17">
        <f>VLOOKUP(B44,'[2]Sheet1'!$B$16:$N$73,13,0)</f>
        <v>4826260</v>
      </c>
      <c r="N44" s="20">
        <f>M44/$M$74</f>
        <v>0.00010586197792008993</v>
      </c>
      <c r="O44" s="19"/>
    </row>
    <row r="45" spans="1:15" ht="15">
      <c r="A45" s="12">
        <v>30</v>
      </c>
      <c r="B45" s="13" t="s">
        <v>36</v>
      </c>
      <c r="C45" s="14" t="s">
        <v>99</v>
      </c>
      <c r="D45" s="15" t="s">
        <v>2</v>
      </c>
      <c r="E45" s="16"/>
      <c r="F45" s="16"/>
      <c r="G45" s="17">
        <f>VLOOKUP(B45,'[2]Sheet1'!$B$16:$G$73,6,0)</f>
        <v>4610431.6</v>
      </c>
      <c r="H45" s="17">
        <f>VLOOKUP(B45,'[2]Sheet1'!$B$16:$N$73,7,0)</f>
        <v>0</v>
      </c>
      <c r="I45" s="17">
        <v>0</v>
      </c>
      <c r="J45" s="17">
        <f>VLOOKUP(B45,'[2]Sheet1'!$B$16:$N$73,8,0)</f>
        <v>0</v>
      </c>
      <c r="K45" s="17">
        <f>VLOOKUP(B45,'[1]Brokers'!$B$9:$T$66,19,0)</f>
        <v>0</v>
      </c>
      <c r="L45" s="18">
        <f>G45+H45+I45+J45+K45</f>
        <v>4610431.6</v>
      </c>
      <c r="M45" s="17">
        <f>VLOOKUP(B45,'[2]Sheet1'!$B$16:$N$73,13,0)</f>
        <v>4610431.6</v>
      </c>
      <c r="N45" s="20">
        <f>M45/$M$74</f>
        <v>0.00010112787297851438</v>
      </c>
      <c r="O45" s="19"/>
    </row>
    <row r="46" spans="1:15" ht="15">
      <c r="A46" s="12">
        <v>31</v>
      </c>
      <c r="B46" s="13" t="s">
        <v>18</v>
      </c>
      <c r="C46" s="14" t="s">
        <v>81</v>
      </c>
      <c r="D46" s="15" t="s">
        <v>2</v>
      </c>
      <c r="E46" s="16"/>
      <c r="F46" s="16"/>
      <c r="G46" s="17">
        <f>VLOOKUP(B46,'[2]Sheet1'!$B$16:$G$73,6,0)</f>
        <v>3662000</v>
      </c>
      <c r="H46" s="17">
        <f>VLOOKUP(B46,'[2]Sheet1'!$B$16:$N$73,7,0)</f>
        <v>0</v>
      </c>
      <c r="I46" s="17">
        <v>0</v>
      </c>
      <c r="J46" s="17">
        <f>VLOOKUP(B46,'[2]Sheet1'!$B$16:$N$73,8,0)</f>
        <v>0</v>
      </c>
      <c r="K46" s="17">
        <f>VLOOKUP(B46,'[1]Brokers'!$B$9:$T$66,19,0)</f>
        <v>0</v>
      </c>
      <c r="L46" s="18">
        <f>G46+H46+I46+J46+K46</f>
        <v>3662000</v>
      </c>
      <c r="M46" s="17">
        <f>VLOOKUP(B46,'[2]Sheet1'!$B$16:$N$73,13,0)</f>
        <v>3662000</v>
      </c>
      <c r="N46" s="20">
        <f>M46/$M$74</f>
        <v>8.032442577552169E-05</v>
      </c>
      <c r="O46" s="19"/>
    </row>
    <row r="47" spans="1:15" ht="15">
      <c r="A47" s="12">
        <v>32</v>
      </c>
      <c r="B47" s="13" t="s">
        <v>34</v>
      </c>
      <c r="C47" s="14" t="s">
        <v>97</v>
      </c>
      <c r="D47" s="15" t="s">
        <v>2</v>
      </c>
      <c r="E47" s="16"/>
      <c r="F47" s="16"/>
      <c r="G47" s="17">
        <f>VLOOKUP(B47,'[2]Sheet1'!$B$16:$G$73,6,0)</f>
        <v>3171790</v>
      </c>
      <c r="H47" s="17">
        <f>VLOOKUP(B47,'[2]Sheet1'!$B$16:$N$73,7,0)</f>
        <v>0</v>
      </c>
      <c r="I47" s="17">
        <v>0</v>
      </c>
      <c r="J47" s="17">
        <f>VLOOKUP(B47,'[2]Sheet1'!$B$16:$N$73,8,0)</f>
        <v>0</v>
      </c>
      <c r="K47" s="17">
        <f>VLOOKUP(B47,'[1]Brokers'!$B$9:$T$66,19,0)</f>
        <v>0</v>
      </c>
      <c r="L47" s="18">
        <f>G47+H47+I47+J47+K47</f>
        <v>3171790</v>
      </c>
      <c r="M47" s="17">
        <f>VLOOKUP(B47,'[2]Sheet1'!$B$16:$N$73,13,0)</f>
        <v>3171790</v>
      </c>
      <c r="N47" s="20">
        <f>M47/$M$74</f>
        <v>6.957187614160075E-05</v>
      </c>
      <c r="O47" s="19"/>
    </row>
    <row r="48" spans="1:15" ht="15">
      <c r="A48" s="12">
        <v>33</v>
      </c>
      <c r="B48" s="13" t="s">
        <v>40</v>
      </c>
      <c r="C48" s="14" t="s">
        <v>102</v>
      </c>
      <c r="D48" s="15" t="s">
        <v>2</v>
      </c>
      <c r="E48" s="16"/>
      <c r="F48" s="16"/>
      <c r="G48" s="17">
        <f>VLOOKUP(B48,'[2]Sheet1'!$B$16:$G$73,6,0)</f>
        <v>1339726.2</v>
      </c>
      <c r="H48" s="17">
        <f>VLOOKUP(B48,'[2]Sheet1'!$B$16:$N$73,7,0)</f>
        <v>0</v>
      </c>
      <c r="I48" s="17">
        <v>0</v>
      </c>
      <c r="J48" s="17">
        <f>VLOOKUP(B48,'[2]Sheet1'!$B$16:$N$73,8,0)</f>
        <v>0</v>
      </c>
      <c r="K48" s="17">
        <f>VLOOKUP(B48,'[1]Brokers'!$B$9:$T$66,19,0)</f>
        <v>0</v>
      </c>
      <c r="L48" s="18">
        <f>G48+H48+I48+J48+K48</f>
        <v>1339726.2</v>
      </c>
      <c r="M48" s="17">
        <f>VLOOKUP(B48,'[2]Sheet1'!$B$16:$N$73,13,0)</f>
        <v>1339726.2</v>
      </c>
      <c r="N48" s="20">
        <f>M48/$M$74</f>
        <v>2.9386329249432473E-05</v>
      </c>
      <c r="O48" s="19"/>
    </row>
    <row r="49" spans="1:15" ht="15">
      <c r="A49" s="12">
        <v>34</v>
      </c>
      <c r="B49" s="13" t="s">
        <v>41</v>
      </c>
      <c r="C49" s="14" t="s">
        <v>103</v>
      </c>
      <c r="D49" s="15" t="s">
        <v>2</v>
      </c>
      <c r="E49" s="16"/>
      <c r="F49" s="16"/>
      <c r="G49" s="17">
        <f>VLOOKUP(B49,'[2]Sheet1'!$B$16:$G$73,6,0)</f>
        <v>888342</v>
      </c>
      <c r="H49" s="17">
        <f>VLOOKUP(B49,'[2]Sheet1'!$B$16:$N$73,7,0)</f>
        <v>0</v>
      </c>
      <c r="I49" s="17">
        <v>0</v>
      </c>
      <c r="J49" s="17">
        <f>VLOOKUP(B49,'[2]Sheet1'!$B$16:$N$73,8,0)</f>
        <v>0</v>
      </c>
      <c r="K49" s="17">
        <f>VLOOKUP(B49,'[1]Brokers'!$B$9:$T$66,19,0)</f>
        <v>0</v>
      </c>
      <c r="L49" s="18">
        <f>G49+H49+I49+J49+K49</f>
        <v>888342</v>
      </c>
      <c r="M49" s="17">
        <f>VLOOKUP(B49,'[2]Sheet1'!$B$16:$N$73,13,0)</f>
        <v>888342</v>
      </c>
      <c r="N49" s="20">
        <f>M49/$M$74</f>
        <v>1.948540716610554E-05</v>
      </c>
      <c r="O49" s="19"/>
    </row>
    <row r="50" spans="1:16" s="24" customFormat="1" ht="15">
      <c r="A50" s="12">
        <v>35</v>
      </c>
      <c r="B50" s="13" t="s">
        <v>57</v>
      </c>
      <c r="C50" s="14" t="s">
        <v>113</v>
      </c>
      <c r="D50" s="15" t="s">
        <v>2</v>
      </c>
      <c r="E50" s="16"/>
      <c r="F50" s="16"/>
      <c r="G50" s="17">
        <f>VLOOKUP(B50,'[2]Sheet1'!$B$16:$G$73,6,0)</f>
        <v>820500</v>
      </c>
      <c r="H50" s="17">
        <f>VLOOKUP(B50,'[2]Sheet1'!$B$16:$N$73,7,0)</f>
        <v>0</v>
      </c>
      <c r="I50" s="17">
        <v>0</v>
      </c>
      <c r="J50" s="17">
        <f>VLOOKUP(B50,'[2]Sheet1'!$B$16:$N$73,8,0)</f>
        <v>0</v>
      </c>
      <c r="K50" s="17">
        <f>VLOOKUP(B50,'[1]Brokers'!$B$9:$T$66,19,0)</f>
        <v>0</v>
      </c>
      <c r="L50" s="18">
        <f>G50+H50+I50+J50+K50</f>
        <v>820500</v>
      </c>
      <c r="M50" s="17">
        <f>VLOOKUP(B50,'[2]Sheet1'!$B$16:$N$73,13,0)</f>
        <v>820500</v>
      </c>
      <c r="N50" s="20">
        <f>M50/$M$74</f>
        <v>1.7997321504318828E-05</v>
      </c>
      <c r="O50" s="19"/>
      <c r="P50" s="23"/>
    </row>
    <row r="51" spans="1:15" ht="15">
      <c r="A51" s="12">
        <v>36</v>
      </c>
      <c r="B51" s="13" t="s">
        <v>20</v>
      </c>
      <c r="C51" s="14" t="s">
        <v>83</v>
      </c>
      <c r="D51" s="15" t="s">
        <v>2</v>
      </c>
      <c r="E51" s="16"/>
      <c r="F51" s="16"/>
      <c r="G51" s="17">
        <f>VLOOKUP(B51,'[2]Sheet1'!$B$16:$G$73,6,0)</f>
        <v>499940</v>
      </c>
      <c r="H51" s="17">
        <f>VLOOKUP(B51,'[2]Sheet1'!$B$16:$N$73,7,0)</f>
        <v>0</v>
      </c>
      <c r="I51" s="17">
        <v>0</v>
      </c>
      <c r="J51" s="17">
        <f>VLOOKUP(B51,'[2]Sheet1'!$B$16:$N$73,8,0)</f>
        <v>0</v>
      </c>
      <c r="K51" s="17">
        <f>VLOOKUP(B51,'[1]Brokers'!$B$9:$T$66,19,0)</f>
        <v>0</v>
      </c>
      <c r="L51" s="18">
        <f>G51+H51+I51+J51+K51</f>
        <v>499940</v>
      </c>
      <c r="M51" s="17">
        <f>VLOOKUP(B51,'[2]Sheet1'!$B$16:$N$73,13,0)</f>
        <v>499940</v>
      </c>
      <c r="N51" s="20">
        <f>M51/$M$74</f>
        <v>1.0965973080888671E-05</v>
      </c>
      <c r="O51" s="19"/>
    </row>
    <row r="52" spans="1:15" ht="15">
      <c r="A52" s="12">
        <v>37</v>
      </c>
      <c r="B52" s="13" t="s">
        <v>35</v>
      </c>
      <c r="C52" s="14" t="s">
        <v>98</v>
      </c>
      <c r="D52" s="15" t="s">
        <v>2</v>
      </c>
      <c r="E52" s="16"/>
      <c r="F52" s="16"/>
      <c r="G52" s="17">
        <f>VLOOKUP(B52,'[2]Sheet1'!$B$16:$G$73,6,0)</f>
        <v>289723</v>
      </c>
      <c r="H52" s="17">
        <f>VLOOKUP(B52,'[2]Sheet1'!$B$16:$N$73,7,0)</f>
        <v>0</v>
      </c>
      <c r="I52" s="17">
        <v>0</v>
      </c>
      <c r="J52" s="17">
        <f>VLOOKUP(B52,'[2]Sheet1'!$B$16:$N$73,8,0)</f>
        <v>0</v>
      </c>
      <c r="K52" s="17">
        <f>VLOOKUP(B52,'[1]Brokers'!$B$9:$T$66,19,0)</f>
        <v>0</v>
      </c>
      <c r="L52" s="18">
        <f>G52+H52+I52+J52+K52</f>
        <v>289723</v>
      </c>
      <c r="M52" s="17">
        <f>VLOOKUP(B52,'[2]Sheet1'!$B$16:$N$73,13,0)</f>
        <v>289723</v>
      </c>
      <c r="N52" s="20">
        <f>M52/$M$74</f>
        <v>6.354951832048463E-06</v>
      </c>
      <c r="O52" s="19"/>
    </row>
    <row r="53" spans="1:15" ht="15">
      <c r="A53" s="12">
        <v>38</v>
      </c>
      <c r="B53" s="13" t="s">
        <v>38</v>
      </c>
      <c r="C53" s="14" t="s">
        <v>38</v>
      </c>
      <c r="D53" s="15" t="s">
        <v>2</v>
      </c>
      <c r="E53" s="16" t="s">
        <v>2</v>
      </c>
      <c r="F53" s="16"/>
      <c r="G53" s="17">
        <f>VLOOKUP(B53,'[2]Sheet1'!$B$16:$G$73,6,0)</f>
        <v>54040</v>
      </c>
      <c r="H53" s="17">
        <f>VLOOKUP(B53,'[2]Sheet1'!$B$16:$N$73,7,0)</f>
        <v>0</v>
      </c>
      <c r="I53" s="17">
        <v>0</v>
      </c>
      <c r="J53" s="17">
        <f>VLOOKUP(B53,'[2]Sheet1'!$B$16:$N$73,8,0)</f>
        <v>0</v>
      </c>
      <c r="K53" s="17">
        <f>VLOOKUP(B53,'[1]Brokers'!$B$9:$T$66,19,0)</f>
        <v>0</v>
      </c>
      <c r="L53" s="18">
        <f>G53+H53+I53+J53+K53</f>
        <v>54040</v>
      </c>
      <c r="M53" s="17">
        <f>VLOOKUP(B53,'[2]Sheet1'!$B$16:$N$73,13,0)</f>
        <v>54040</v>
      </c>
      <c r="N53" s="20">
        <f>M53/$M$74</f>
        <v>1.1853446119358798E-06</v>
      </c>
      <c r="O53" s="19"/>
    </row>
    <row r="54" spans="1:15" ht="15">
      <c r="A54" s="12">
        <v>39</v>
      </c>
      <c r="B54" s="13" t="s">
        <v>15</v>
      </c>
      <c r="C54" s="14" t="s">
        <v>78</v>
      </c>
      <c r="D54" s="15" t="s">
        <v>2</v>
      </c>
      <c r="E54" s="16"/>
      <c r="F54" s="16"/>
      <c r="G54" s="17">
        <f>VLOOKUP(B54,'[2]Sheet1'!$B$16:$G$73,6,0)</f>
        <v>28500</v>
      </c>
      <c r="H54" s="17">
        <f>VLOOKUP(B54,'[2]Sheet1'!$B$16:$N$73,7,0)</f>
        <v>0</v>
      </c>
      <c r="I54" s="17">
        <v>0</v>
      </c>
      <c r="J54" s="17">
        <f>VLOOKUP(B54,'[2]Sheet1'!$B$16:$N$73,8,0)</f>
        <v>0</v>
      </c>
      <c r="K54" s="17">
        <f>VLOOKUP(B54,'[1]Brokers'!$B$9:$T$66,19,0)</f>
        <v>0</v>
      </c>
      <c r="L54" s="18">
        <f>G54+H54+I54+J54+K54</f>
        <v>28500</v>
      </c>
      <c r="M54" s="17">
        <f>VLOOKUP(B54,'[2]Sheet1'!$B$16:$N$73,13,0)</f>
        <v>28500</v>
      </c>
      <c r="N54" s="20">
        <f>M54/$M$74</f>
        <v>6.251354818684785E-07</v>
      </c>
      <c r="O54" s="19"/>
    </row>
    <row r="55" spans="1:15" ht="15">
      <c r="A55" s="12">
        <v>40</v>
      </c>
      <c r="B55" s="13" t="s">
        <v>27</v>
      </c>
      <c r="C55" s="14" t="s">
        <v>90</v>
      </c>
      <c r="D55" s="15" t="s">
        <v>2</v>
      </c>
      <c r="E55" s="16"/>
      <c r="F55" s="16"/>
      <c r="G55" s="17">
        <f>VLOOKUP(B55,'[2]Sheet1'!$B$16:$G$73,6,0)</f>
        <v>0</v>
      </c>
      <c r="H55" s="17">
        <f>VLOOKUP(B55,'[2]Sheet1'!$B$16:$N$73,7,0)</f>
        <v>0</v>
      </c>
      <c r="I55" s="17">
        <v>0</v>
      </c>
      <c r="J55" s="17">
        <f>VLOOKUP(B55,'[2]Sheet1'!$B$16:$N$73,8,0)</f>
        <v>0</v>
      </c>
      <c r="K55" s="17">
        <f>VLOOKUP(B55,'[1]Brokers'!$B$9:$T$66,19,0)</f>
        <v>0</v>
      </c>
      <c r="L55" s="18">
        <f>G55+H55+I55+J55+K55</f>
        <v>0</v>
      </c>
      <c r="M55" s="17">
        <f>VLOOKUP(B55,'[2]Sheet1'!$B$16:$N$73,13,0)</f>
        <v>0</v>
      </c>
      <c r="N55" s="20">
        <f>M55/$M$74</f>
        <v>0</v>
      </c>
      <c r="O55" s="19"/>
    </row>
    <row r="56" spans="1:15" ht="15">
      <c r="A56" s="12">
        <v>41</v>
      </c>
      <c r="B56" s="13" t="s">
        <v>31</v>
      </c>
      <c r="C56" s="14" t="s">
        <v>94</v>
      </c>
      <c r="D56" s="15" t="s">
        <v>2</v>
      </c>
      <c r="E56" s="16" t="s">
        <v>2</v>
      </c>
      <c r="F56" s="16"/>
      <c r="G56" s="17">
        <f>VLOOKUP(B56,'[2]Sheet1'!$B$16:$G$73,6,0)</f>
        <v>0</v>
      </c>
      <c r="H56" s="17">
        <f>VLOOKUP(B56,'[2]Sheet1'!$B$16:$N$73,7,0)</f>
        <v>0</v>
      </c>
      <c r="I56" s="17">
        <v>0</v>
      </c>
      <c r="J56" s="17">
        <f>VLOOKUP(B56,'[2]Sheet1'!$B$16:$N$73,8,0)</f>
        <v>0</v>
      </c>
      <c r="K56" s="17">
        <f>VLOOKUP(B56,'[1]Brokers'!$B$9:$T$66,19,0)</f>
        <v>0</v>
      </c>
      <c r="L56" s="18">
        <f>G56+H56+I56+J56+K56</f>
        <v>0</v>
      </c>
      <c r="M56" s="17">
        <f>VLOOKUP(B56,'[2]Sheet1'!$B$16:$N$73,13,0)</f>
        <v>0</v>
      </c>
      <c r="N56" s="20">
        <f>M56/$M$74</f>
        <v>0</v>
      </c>
      <c r="O56" s="19"/>
    </row>
    <row r="57" spans="1:15" ht="15">
      <c r="A57" s="12">
        <v>42</v>
      </c>
      <c r="B57" s="13" t="s">
        <v>39</v>
      </c>
      <c r="C57" s="14" t="s">
        <v>101</v>
      </c>
      <c r="D57" s="15" t="s">
        <v>2</v>
      </c>
      <c r="E57" s="16"/>
      <c r="F57" s="16"/>
      <c r="G57" s="17">
        <f>VLOOKUP(B57,'[2]Sheet1'!$B$16:$G$73,6,0)</f>
        <v>0</v>
      </c>
      <c r="H57" s="17">
        <f>VLOOKUP(B57,'[2]Sheet1'!$B$16:$N$73,7,0)</f>
        <v>0</v>
      </c>
      <c r="I57" s="17">
        <v>0</v>
      </c>
      <c r="J57" s="17">
        <f>VLOOKUP(B57,'[2]Sheet1'!$B$16:$N$73,8,0)</f>
        <v>0</v>
      </c>
      <c r="K57" s="17">
        <f>VLOOKUP(B57,'[1]Brokers'!$B$9:$T$66,19,0)</f>
        <v>0</v>
      </c>
      <c r="L57" s="18">
        <f>G57+H57+I57+J57+K57</f>
        <v>0</v>
      </c>
      <c r="M57" s="17">
        <f>VLOOKUP(B57,'[2]Sheet1'!$B$16:$N$73,13,0)</f>
        <v>0</v>
      </c>
      <c r="N57" s="20">
        <f>M57/$M$74</f>
        <v>0</v>
      </c>
      <c r="O57" s="19"/>
    </row>
    <row r="58" spans="1:15" ht="15">
      <c r="A58" s="12">
        <v>43</v>
      </c>
      <c r="B58" s="13" t="s">
        <v>44</v>
      </c>
      <c r="C58" s="14" t="s">
        <v>44</v>
      </c>
      <c r="D58" s="15" t="s">
        <v>2</v>
      </c>
      <c r="E58" s="16"/>
      <c r="F58" s="16"/>
      <c r="G58" s="17">
        <f>VLOOKUP(B58,'[2]Sheet1'!$B$16:$G$73,6,0)</f>
        <v>0</v>
      </c>
      <c r="H58" s="17">
        <f>VLOOKUP(B58,'[2]Sheet1'!$B$16:$N$73,7,0)</f>
        <v>0</v>
      </c>
      <c r="I58" s="17">
        <v>0</v>
      </c>
      <c r="J58" s="17">
        <f>VLOOKUP(B58,'[2]Sheet1'!$B$16:$N$73,8,0)</f>
        <v>0</v>
      </c>
      <c r="K58" s="17">
        <f>VLOOKUP(B58,'[1]Brokers'!$B$9:$T$66,19,0)</f>
        <v>0</v>
      </c>
      <c r="L58" s="18">
        <f>G58+H58+I58+J58+K58</f>
        <v>0</v>
      </c>
      <c r="M58" s="17">
        <f>VLOOKUP(B58,'[2]Sheet1'!$B$16:$N$73,13,0)</f>
        <v>0</v>
      </c>
      <c r="N58" s="20">
        <f>M58/$M$74</f>
        <v>0</v>
      </c>
      <c r="O58" s="19"/>
    </row>
    <row r="59" spans="1:15" ht="15">
      <c r="A59" s="12">
        <v>44</v>
      </c>
      <c r="B59" s="13" t="s">
        <v>42</v>
      </c>
      <c r="C59" s="14" t="s">
        <v>104</v>
      </c>
      <c r="D59" s="15" t="s">
        <v>2</v>
      </c>
      <c r="E59" s="16" t="s">
        <v>2</v>
      </c>
      <c r="F59" s="16" t="s">
        <v>2</v>
      </c>
      <c r="G59" s="17">
        <f>VLOOKUP(B59,'[2]Sheet1'!$B$16:$G$73,6,0)</f>
        <v>0</v>
      </c>
      <c r="H59" s="17">
        <f>VLOOKUP(B59,'[2]Sheet1'!$B$16:$N$73,7,0)</f>
        <v>0</v>
      </c>
      <c r="I59" s="17">
        <v>0</v>
      </c>
      <c r="J59" s="17">
        <f>VLOOKUP(B59,'[2]Sheet1'!$B$16:$N$73,8,0)</f>
        <v>0</v>
      </c>
      <c r="K59" s="17">
        <f>VLOOKUP(B59,'[1]Brokers'!$B$9:$T$66,19,0)</f>
        <v>0</v>
      </c>
      <c r="L59" s="18">
        <f>G59+H59+I59+J59+K59</f>
        <v>0</v>
      </c>
      <c r="M59" s="17">
        <f>VLOOKUP(B59,'[2]Sheet1'!$B$16:$N$73,13,0)</f>
        <v>0</v>
      </c>
      <c r="N59" s="20">
        <f>M59/$M$74</f>
        <v>0</v>
      </c>
      <c r="O59" s="19"/>
    </row>
    <row r="60" spans="1:15" ht="15">
      <c r="A60" s="12">
        <v>45</v>
      </c>
      <c r="B60" s="13" t="s">
        <v>45</v>
      </c>
      <c r="C60" s="14" t="s">
        <v>106</v>
      </c>
      <c r="D60" s="15" t="s">
        <v>2</v>
      </c>
      <c r="E60" s="16" t="s">
        <v>2</v>
      </c>
      <c r="F60" s="16" t="s">
        <v>2</v>
      </c>
      <c r="G60" s="17">
        <f>VLOOKUP(B60,'[2]Sheet1'!$B$16:$G$73,6,0)</f>
        <v>0</v>
      </c>
      <c r="H60" s="17">
        <f>VLOOKUP(B60,'[2]Sheet1'!$B$16:$N$73,7,0)</f>
        <v>0</v>
      </c>
      <c r="I60" s="17">
        <v>0</v>
      </c>
      <c r="J60" s="17">
        <f>VLOOKUP(B60,'[2]Sheet1'!$B$16:$N$73,8,0)</f>
        <v>0</v>
      </c>
      <c r="K60" s="17">
        <f>VLOOKUP(B60,'[1]Brokers'!$B$9:$T$66,19,0)</f>
        <v>0</v>
      </c>
      <c r="L60" s="18">
        <f>G60+H60+I60+J60+K60</f>
        <v>0</v>
      </c>
      <c r="M60" s="17">
        <f>VLOOKUP(B60,'[2]Sheet1'!$B$16:$N$73,13,0)</f>
        <v>0</v>
      </c>
      <c r="N60" s="20">
        <f>M60/$M$74</f>
        <v>0</v>
      </c>
      <c r="O60" s="19"/>
    </row>
    <row r="61" spans="1:15" ht="15">
      <c r="A61" s="12">
        <v>46</v>
      </c>
      <c r="B61" s="13" t="s">
        <v>47</v>
      </c>
      <c r="C61" s="14" t="s">
        <v>108</v>
      </c>
      <c r="D61" s="15" t="s">
        <v>2</v>
      </c>
      <c r="E61" s="16"/>
      <c r="F61" s="16"/>
      <c r="G61" s="17">
        <f>VLOOKUP(B61,'[2]Sheet1'!$B$16:$G$73,6,0)</f>
        <v>0</v>
      </c>
      <c r="H61" s="17">
        <f>VLOOKUP(B61,'[2]Sheet1'!$B$16:$N$73,7,0)</f>
        <v>0</v>
      </c>
      <c r="I61" s="17">
        <v>0</v>
      </c>
      <c r="J61" s="17">
        <f>VLOOKUP(B61,'[2]Sheet1'!$B$16:$N$73,8,0)</f>
        <v>0</v>
      </c>
      <c r="K61" s="17">
        <f>VLOOKUP(B61,'[1]Brokers'!$B$9:$T$66,19,0)</f>
        <v>0</v>
      </c>
      <c r="L61" s="18">
        <f>G61+H61+I61+J61+K61</f>
        <v>0</v>
      </c>
      <c r="M61" s="17">
        <f>VLOOKUP(B61,'[2]Sheet1'!$B$16:$N$73,13,0)</f>
        <v>0</v>
      </c>
      <c r="N61" s="20">
        <f>M61/$M$74</f>
        <v>0</v>
      </c>
      <c r="O61" s="19"/>
    </row>
    <row r="62" spans="1:15" ht="15">
      <c r="A62" s="12">
        <v>47</v>
      </c>
      <c r="B62" s="13" t="s">
        <v>49</v>
      </c>
      <c r="C62" s="14" t="s">
        <v>49</v>
      </c>
      <c r="D62" s="15" t="s">
        <v>2</v>
      </c>
      <c r="E62" s="15" t="s">
        <v>2</v>
      </c>
      <c r="F62" s="16"/>
      <c r="G62" s="17">
        <f>VLOOKUP(B62,'[2]Sheet1'!$B$16:$G$73,6,0)</f>
        <v>0</v>
      </c>
      <c r="H62" s="17">
        <f>VLOOKUP(B62,'[2]Sheet1'!$B$16:$N$73,7,0)</f>
        <v>0</v>
      </c>
      <c r="I62" s="17">
        <v>0</v>
      </c>
      <c r="J62" s="17">
        <f>VLOOKUP(B62,'[2]Sheet1'!$B$16:$N$73,8,0)</f>
        <v>0</v>
      </c>
      <c r="K62" s="17">
        <f>VLOOKUP(B62,'[1]Brokers'!$B$9:$T$66,19,0)</f>
        <v>0</v>
      </c>
      <c r="L62" s="18">
        <f>G62+H62+I62+J62+K62</f>
        <v>0</v>
      </c>
      <c r="M62" s="17">
        <f>VLOOKUP(B62,'[2]Sheet1'!$B$16:$N$73,13,0)</f>
        <v>0</v>
      </c>
      <c r="N62" s="20">
        <f>M62/$M$74</f>
        <v>0</v>
      </c>
      <c r="O62" s="19"/>
    </row>
    <row r="63" spans="1:15" ht="15">
      <c r="A63" s="12">
        <v>48</v>
      </c>
      <c r="B63" s="13" t="s">
        <v>50</v>
      </c>
      <c r="C63" s="14" t="s">
        <v>50</v>
      </c>
      <c r="D63" s="15" t="s">
        <v>2</v>
      </c>
      <c r="E63" s="16"/>
      <c r="F63" s="16"/>
      <c r="G63" s="17">
        <f>VLOOKUP(B63,'[2]Sheet1'!$B$16:$G$73,6,0)</f>
        <v>0</v>
      </c>
      <c r="H63" s="17">
        <f>VLOOKUP(B63,'[2]Sheet1'!$B$16:$N$73,7,0)</f>
        <v>0</v>
      </c>
      <c r="I63" s="17">
        <v>0</v>
      </c>
      <c r="J63" s="17">
        <f>VLOOKUP(B63,'[2]Sheet1'!$B$16:$N$73,8,0)</f>
        <v>0</v>
      </c>
      <c r="K63" s="17">
        <f>VLOOKUP(B63,'[1]Brokers'!$B$9:$T$66,19,0)</f>
        <v>0</v>
      </c>
      <c r="L63" s="18">
        <f>G63+H63+I63+J63+K63</f>
        <v>0</v>
      </c>
      <c r="M63" s="17">
        <f>VLOOKUP(B63,'[2]Sheet1'!$B$16:$N$73,13,0)</f>
        <v>0</v>
      </c>
      <c r="N63" s="20">
        <f>M63/$M$74</f>
        <v>0</v>
      </c>
      <c r="O63" s="19"/>
    </row>
    <row r="64" spans="1:15" ht="15">
      <c r="A64" s="12">
        <v>49</v>
      </c>
      <c r="B64" s="13" t="s">
        <v>52</v>
      </c>
      <c r="C64" s="14" t="s">
        <v>52</v>
      </c>
      <c r="D64" s="15" t="s">
        <v>2</v>
      </c>
      <c r="E64" s="16"/>
      <c r="F64" s="16"/>
      <c r="G64" s="17">
        <f>VLOOKUP(B64,'[2]Sheet1'!$B$16:$G$73,6,0)</f>
        <v>0</v>
      </c>
      <c r="H64" s="17">
        <f>VLOOKUP(B64,'[2]Sheet1'!$B$16:$N$73,7,0)</f>
        <v>0</v>
      </c>
      <c r="I64" s="17">
        <v>0</v>
      </c>
      <c r="J64" s="17">
        <f>VLOOKUP(B64,'[2]Sheet1'!$B$16:$N$73,8,0)</f>
        <v>0</v>
      </c>
      <c r="K64" s="17">
        <f>VLOOKUP(B64,'[1]Brokers'!$B$9:$T$66,19,0)</f>
        <v>0</v>
      </c>
      <c r="L64" s="18">
        <f>G64+H64+I64+J64+K64</f>
        <v>0</v>
      </c>
      <c r="M64" s="17">
        <f>VLOOKUP(B64,'[2]Sheet1'!$B$16:$N$73,13,0)</f>
        <v>0</v>
      </c>
      <c r="N64" s="20">
        <f>M64/$M$74</f>
        <v>0</v>
      </c>
      <c r="O64" s="19"/>
    </row>
    <row r="65" spans="1:16" ht="15">
      <c r="A65" s="12">
        <v>50</v>
      </c>
      <c r="B65" s="13" t="s">
        <v>55</v>
      </c>
      <c r="C65" s="14" t="s">
        <v>111</v>
      </c>
      <c r="D65" s="15" t="s">
        <v>2</v>
      </c>
      <c r="E65" s="16"/>
      <c r="F65" s="16"/>
      <c r="G65" s="17">
        <f>VLOOKUP(B65,'[2]Sheet1'!$B$16:$G$73,6,0)</f>
        <v>0</v>
      </c>
      <c r="H65" s="17">
        <f>VLOOKUP(B65,'[2]Sheet1'!$B$16:$N$73,7,0)</f>
        <v>0</v>
      </c>
      <c r="I65" s="17">
        <v>0</v>
      </c>
      <c r="J65" s="17">
        <f>VLOOKUP(B65,'[2]Sheet1'!$B$16:$N$73,8,0)</f>
        <v>0</v>
      </c>
      <c r="K65" s="17">
        <f>VLOOKUP(B65,'[1]Brokers'!$B$9:$T$66,19,0)</f>
        <v>0</v>
      </c>
      <c r="L65" s="18">
        <f>G65+H65+I65+J65+K65</f>
        <v>0</v>
      </c>
      <c r="M65" s="17">
        <f>VLOOKUP(B65,'[2]Sheet1'!$B$16:$N$73,13,0)</f>
        <v>0</v>
      </c>
      <c r="N65" s="20">
        <f>M65/$M$74</f>
        <v>0</v>
      </c>
      <c r="O65" s="19"/>
      <c r="P65" s="25"/>
    </row>
    <row r="66" spans="1:15" ht="1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VLOOKUP(B66,'[2]Sheet1'!$B$16:$G$73,6,0)</f>
        <v>0</v>
      </c>
      <c r="H66" s="17">
        <f>VLOOKUP(B66,'[2]Sheet1'!$B$16:$N$73,7,0)</f>
        <v>0</v>
      </c>
      <c r="I66" s="17">
        <v>0</v>
      </c>
      <c r="J66" s="17">
        <f>VLOOKUP(B66,'[2]Sheet1'!$B$16:$N$73,8,0)</f>
        <v>0</v>
      </c>
      <c r="K66" s="17">
        <f>VLOOKUP(B66,'[1]Brokers'!$B$9:$T$66,19,0)</f>
        <v>0</v>
      </c>
      <c r="L66" s="18">
        <f>G66+H66+I66+J66+K66</f>
        <v>0</v>
      </c>
      <c r="M66" s="17">
        <f>VLOOKUP(B66,'[2]Sheet1'!$B$16:$N$73,13,0)</f>
        <v>0</v>
      </c>
      <c r="N66" s="20">
        <f>M66/$M$74</f>
        <v>0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VLOOKUP(B67,'[2]Sheet1'!$B$16:$G$73,6,0)</f>
        <v>0</v>
      </c>
      <c r="H67" s="17">
        <f>VLOOKUP(B67,'[2]Sheet1'!$B$16:$N$73,7,0)</f>
        <v>0</v>
      </c>
      <c r="I67" s="17">
        <v>0</v>
      </c>
      <c r="J67" s="17">
        <f>VLOOKUP(B67,'[2]Sheet1'!$B$16:$N$73,8,0)</f>
        <v>0</v>
      </c>
      <c r="K67" s="17">
        <f>VLOOKUP(B67,'[1]Brokers'!$B$9:$T$66,19,0)</f>
        <v>0</v>
      </c>
      <c r="L67" s="18">
        <f>G67+H67+I67+J67+K67</f>
        <v>0</v>
      </c>
      <c r="M67" s="17">
        <f>VLOOKUP(B67,'[2]Sheet1'!$B$16:$N$73,13,0)</f>
        <v>0</v>
      </c>
      <c r="N67" s="20">
        <f>M67/$M$74</f>
        <v>0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VLOOKUP(B68,'[2]Sheet1'!$B$16:$G$73,6,0)</f>
        <v>0</v>
      </c>
      <c r="H68" s="17">
        <f>VLOOKUP(B68,'[2]Sheet1'!$B$16:$N$73,7,0)</f>
        <v>0</v>
      </c>
      <c r="I68" s="17">
        <v>0</v>
      </c>
      <c r="J68" s="17">
        <f>VLOOKUP(B68,'[2]Sheet1'!$B$16:$N$73,8,0)</f>
        <v>0</v>
      </c>
      <c r="K68" s="17">
        <f>VLOOKUP(B68,'[1]Brokers'!$B$9:$T$66,19,0)</f>
        <v>0</v>
      </c>
      <c r="L68" s="18">
        <f>G68+H68+I68+J68+K68</f>
        <v>0</v>
      </c>
      <c r="M68" s="17">
        <f>VLOOKUP(B68,'[2]Sheet1'!$B$16:$N$73,13,0)</f>
        <v>0</v>
      </c>
      <c r="N68" s="20">
        <f>M68/$M$74</f>
        <v>0</v>
      </c>
      <c r="O68" s="19"/>
    </row>
    <row r="69" spans="1:15" ht="1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VLOOKUP(B69,'[2]Sheet1'!$B$16:$G$73,6,0)</f>
        <v>0</v>
      </c>
      <c r="H69" s="17">
        <f>VLOOKUP(B69,'[2]Sheet1'!$B$16:$N$73,7,0)</f>
        <v>0</v>
      </c>
      <c r="I69" s="17">
        <v>0</v>
      </c>
      <c r="J69" s="17">
        <f>VLOOKUP(B69,'[2]Sheet1'!$B$16:$N$73,8,0)</f>
        <v>0</v>
      </c>
      <c r="K69" s="17">
        <f>VLOOKUP(B69,'[1]Brokers'!$B$9:$T$66,19,0)</f>
        <v>0</v>
      </c>
      <c r="L69" s="18">
        <f>G69+H69+I69+J69+K69</f>
        <v>0</v>
      </c>
      <c r="M69" s="17">
        <f>VLOOKUP(B69,'[2]Sheet1'!$B$16:$N$73,13,0)</f>
        <v>0</v>
      </c>
      <c r="N69" s="20">
        <f>M69/$M$74</f>
        <v>0</v>
      </c>
      <c r="O69" s="19"/>
    </row>
    <row r="70" spans="1:15" ht="1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VLOOKUP(B70,'[2]Sheet1'!$B$16:$G$73,6,0)</f>
        <v>0</v>
      </c>
      <c r="H70" s="17">
        <f>VLOOKUP(B70,'[2]Sheet1'!$B$16:$N$73,7,0)</f>
        <v>0</v>
      </c>
      <c r="I70" s="17">
        <v>0</v>
      </c>
      <c r="J70" s="17">
        <f>VLOOKUP(B70,'[2]Sheet1'!$B$16:$N$73,8,0)</f>
        <v>0</v>
      </c>
      <c r="K70" s="17">
        <f>VLOOKUP(B70,'[1]Brokers'!$B$9:$T$66,19,0)</f>
        <v>0</v>
      </c>
      <c r="L70" s="18">
        <f>G70+H70+I70+J70+K70</f>
        <v>0</v>
      </c>
      <c r="M70" s="17">
        <f>VLOOKUP(B70,'[2]Sheet1'!$B$16:$N$73,13,0)</f>
        <v>0</v>
      </c>
      <c r="N70" s="20">
        <f>M70/$M$74</f>
        <v>0</v>
      </c>
      <c r="O70" s="19"/>
    </row>
    <row r="71" spans="1:15" ht="1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VLOOKUP(B71,'[2]Sheet1'!$B$16:$G$73,6,0)</f>
        <v>0</v>
      </c>
      <c r="H71" s="17">
        <f>VLOOKUP(B71,'[2]Sheet1'!$B$16:$N$73,7,0)</f>
        <v>0</v>
      </c>
      <c r="I71" s="17">
        <v>0</v>
      </c>
      <c r="J71" s="17">
        <f>VLOOKUP(B71,'[2]Sheet1'!$B$16:$N$73,8,0)</f>
        <v>0</v>
      </c>
      <c r="K71" s="17">
        <f>VLOOKUP(B71,'[1]Brokers'!$B$9:$T$66,19,0)</f>
        <v>0</v>
      </c>
      <c r="L71" s="18">
        <f>G71+H71+I71+J71+K71</f>
        <v>0</v>
      </c>
      <c r="M71" s="17">
        <f>VLOOKUP(B71,'[2]Sheet1'!$B$16:$N$73,13,0)</f>
        <v>0</v>
      </c>
      <c r="N71" s="20">
        <f>M71/$M$74</f>
        <v>0</v>
      </c>
      <c r="O71" s="19"/>
    </row>
    <row r="72" spans="1:16" ht="1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VLOOKUP(B72,'[2]Sheet1'!$B$16:$G$73,6,0)</f>
        <v>0</v>
      </c>
      <c r="H72" s="17">
        <f>VLOOKUP(B72,'[2]Sheet1'!$B$16:$N$73,7,0)</f>
        <v>0</v>
      </c>
      <c r="I72" s="17">
        <v>0</v>
      </c>
      <c r="J72" s="17">
        <f>VLOOKUP(B72,'[2]Sheet1'!$B$16:$N$73,8,0)</f>
        <v>0</v>
      </c>
      <c r="K72" s="17">
        <f>VLOOKUP(B72,'[1]Brokers'!$B$9:$T$66,19,0)</f>
        <v>0</v>
      </c>
      <c r="L72" s="18">
        <f>G72+H72+I72+J72+K72</f>
        <v>0</v>
      </c>
      <c r="M72" s="17">
        <f>VLOOKUP(B72,'[2]Sheet1'!$B$16:$N$73,13,0)</f>
        <v>0</v>
      </c>
      <c r="N72" s="20">
        <f>M72/$M$74</f>
        <v>0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VLOOKUP(B73,'[2]Sheet1'!$B$16:$G$73,6,0)</f>
        <v>0</v>
      </c>
      <c r="H73" s="17">
        <f>VLOOKUP(B73,'[2]Sheet1'!$B$16:$N$73,7,0)</f>
        <v>0</v>
      </c>
      <c r="I73" s="17">
        <v>0</v>
      </c>
      <c r="J73" s="17">
        <f>VLOOKUP(B73,'[2]Sheet1'!$B$16:$N$73,8,0)</f>
        <v>0</v>
      </c>
      <c r="K73" s="17">
        <f>VLOOKUP(B73,'[1]Brokers'!$B$9:$T$66,19,0)</f>
        <v>0</v>
      </c>
      <c r="L73" s="18">
        <f>G73+H73+I73+J73+K73</f>
        <v>0</v>
      </c>
      <c r="M73" s="17">
        <f>VLOOKUP(B73,'[2]Sheet1'!$B$16:$N$73,13,0)</f>
        <v>0</v>
      </c>
      <c r="N73" s="20">
        <f>M73/$M$74</f>
        <v>0</v>
      </c>
      <c r="O73" s="19"/>
      <c r="P73" s="25"/>
    </row>
    <row r="74" spans="1:16" ht="16.5" customHeight="1" thickBot="1">
      <c r="A74" s="38" t="s">
        <v>116</v>
      </c>
      <c r="B74" s="39"/>
      <c r="C74" s="40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 aca="true" t="shared" si="0" ref="G74:N74">SUM(G16:G73)</f>
        <v>5325873725.139998</v>
      </c>
      <c r="H74" s="27">
        <f t="shared" si="0"/>
        <v>40249843660</v>
      </c>
      <c r="I74" s="27">
        <f t="shared" si="0"/>
        <v>0</v>
      </c>
      <c r="J74" s="27">
        <f t="shared" si="0"/>
        <v>7200000</v>
      </c>
      <c r="K74" s="27">
        <f t="shared" si="0"/>
        <v>0</v>
      </c>
      <c r="L74" s="27">
        <f t="shared" si="0"/>
        <v>45582917385.140015</v>
      </c>
      <c r="M74" s="27">
        <f t="shared" si="0"/>
        <v>45590117385.140015</v>
      </c>
      <c r="N74" s="34">
        <f t="shared" si="0"/>
        <v>1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53" t="s">
        <v>117</v>
      </c>
      <c r="C76" s="53"/>
      <c r="D76" s="53"/>
      <c r="E76" s="53"/>
      <c r="F76" s="53"/>
      <c r="H76" s="31"/>
      <c r="K76" s="29"/>
      <c r="L76" s="29"/>
      <c r="O76" s="28"/>
      <c r="P76" s="25"/>
    </row>
    <row r="77" spans="3:16" ht="27.6" customHeight="1">
      <c r="C77" s="54"/>
      <c r="D77" s="54"/>
      <c r="E77" s="54"/>
      <c r="F77" s="54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B76:F76"/>
    <mergeCell ref="C77:F77"/>
    <mergeCell ref="L14:L15"/>
    <mergeCell ref="M14:M15"/>
    <mergeCell ref="K14:K15"/>
    <mergeCell ref="J14:J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Өлзийбат .Д</cp:lastModifiedBy>
  <cp:lastPrinted>2018-01-12T02:42:43Z</cp:lastPrinted>
  <dcterms:created xsi:type="dcterms:W3CDTF">2017-06-09T07:51:20Z</dcterms:created>
  <dcterms:modified xsi:type="dcterms:W3CDTF">2018-03-02T02:07:51Z</dcterms:modified>
  <cp:category/>
  <cp:version/>
  <cp:contentType/>
  <cp:contentStatus/>
</cp:coreProperties>
</file>