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65521" windowWidth="8295" windowHeight="741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Print_Area" localSheetId="0">'Sheet1'!$A$1:$N$79</definedName>
  </definedNames>
  <calcPr fullCalcOnLoad="1"/>
</workbook>
</file>

<file path=xl/sharedStrings.xml><?xml version="1.0" encoding="utf-8"?>
<sst xmlns="http://schemas.openxmlformats.org/spreadsheetml/2006/main" count="188" uniqueCount="91">
  <si>
    <t>№</t>
  </si>
  <si>
    <t>●</t>
  </si>
  <si>
    <t>MSDQ</t>
  </si>
  <si>
    <t>SANR</t>
  </si>
  <si>
    <t>ZRGD</t>
  </si>
  <si>
    <t>MERG</t>
  </si>
  <si>
    <t>BDSC</t>
  </si>
  <si>
    <t>UNDR</t>
  </si>
  <si>
    <t>BULG</t>
  </si>
  <si>
    <t>DRBR</t>
  </si>
  <si>
    <t>MSEC</t>
  </si>
  <si>
    <t>TCHB</t>
  </si>
  <si>
    <t>BUMB</t>
  </si>
  <si>
    <t>APS</t>
  </si>
  <si>
    <t>ARGB</t>
  </si>
  <si>
    <t>DELG</t>
  </si>
  <si>
    <t>GNDX</t>
  </si>
  <si>
    <t>BATS</t>
  </si>
  <si>
    <t>NSEC</t>
  </si>
  <si>
    <t>FRON</t>
  </si>
  <si>
    <t>DCF</t>
  </si>
  <si>
    <t>MICC</t>
  </si>
  <si>
    <t>TNGR</t>
  </si>
  <si>
    <t>FCX</t>
  </si>
  <si>
    <t>ZEUS</t>
  </si>
  <si>
    <t>ARD</t>
  </si>
  <si>
    <t>MIBG</t>
  </si>
  <si>
    <t>GAUL</t>
  </si>
  <si>
    <t>ECM</t>
  </si>
  <si>
    <t>PREV</t>
  </si>
  <si>
    <t>MWTS</t>
  </si>
  <si>
    <t>TDB</t>
  </si>
  <si>
    <t>SGC</t>
  </si>
  <si>
    <t>ITR</t>
  </si>
  <si>
    <t>TTOL</t>
  </si>
  <si>
    <t>DGSN</t>
  </si>
  <si>
    <t>STIN</t>
  </si>
  <si>
    <t>GDEV</t>
  </si>
  <si>
    <t>BLAC</t>
  </si>
  <si>
    <t>ABJY</t>
  </si>
  <si>
    <t>GATR</t>
  </si>
  <si>
    <t>BBSS</t>
  </si>
  <si>
    <t>BKHE</t>
  </si>
  <si>
    <t>USEC</t>
  </si>
  <si>
    <t>GLMT</t>
  </si>
  <si>
    <t>SECP</t>
  </si>
  <si>
    <t>TTR</t>
  </si>
  <si>
    <t>HUN</t>
  </si>
  <si>
    <t>▪</t>
  </si>
  <si>
    <t>RANKING OF THE MEMBERS OF MONGOLIAN STOCK EXCHANGE,</t>
  </si>
  <si>
    <t>based on the trading volume</t>
  </si>
  <si>
    <t>Symbol</t>
  </si>
  <si>
    <t>Company name</t>
  </si>
  <si>
    <t>License type</t>
  </si>
  <si>
    <t>Broker, dealer</t>
  </si>
  <si>
    <t>Underwriter</t>
  </si>
  <si>
    <t>Investment advisory</t>
  </si>
  <si>
    <t>Equity</t>
  </si>
  <si>
    <t>Bond</t>
  </si>
  <si>
    <t>Equity block trading</t>
  </si>
  <si>
    <t>Total value /in MNT/</t>
  </si>
  <si>
    <t>Composition in total trading value  /in percent/</t>
  </si>
  <si>
    <t>Total</t>
  </si>
  <si>
    <t>BZIN</t>
  </si>
  <si>
    <t>Trading value of November</t>
  </si>
  <si>
    <t>TULGAT CHANDMANI BAYAN</t>
  </si>
  <si>
    <t>GOLOMT SECURITIES</t>
  </si>
  <si>
    <t>DELGERKHANGAI SECURITIES</t>
  </si>
  <si>
    <t>TDB CAPITAL</t>
  </si>
  <si>
    <t>TENGER CAPITAL</t>
  </si>
  <si>
    <t>ZGB</t>
  </si>
  <si>
    <t>ALTN</t>
  </si>
  <si>
    <t>TABO</t>
  </si>
  <si>
    <t>MNET</t>
  </si>
  <si>
    <t>GLOB</t>
  </si>
  <si>
    <t>GDSC</t>
  </si>
  <si>
    <t>MONG</t>
  </si>
  <si>
    <t>ACE</t>
  </si>
  <si>
    <t>BSK</t>
  </si>
  <si>
    <t>BLMB</t>
  </si>
  <si>
    <t>CAPM</t>
  </si>
  <si>
    <t>GNN</t>
  </si>
  <si>
    <t>FINL</t>
  </si>
  <si>
    <t>NOVL</t>
  </si>
  <si>
    <t>LFTI</t>
  </si>
  <si>
    <t>DAEWOO SECURITIES</t>
  </si>
  <si>
    <t>BDSEC</t>
  </si>
  <si>
    <t>Trading value of 2015</t>
  </si>
  <si>
    <t>Securities trading value</t>
  </si>
  <si>
    <t>Primary Market Bond Trading</t>
  </si>
  <si>
    <t>As of Feb 28, 2015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</si>
</sst>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10850]yyyy/m/d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i/>
      <sz val="8"/>
      <color theme="1"/>
      <name val="Times New Roman"/>
      <family val="1"/>
    </font>
    <font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3" fontId="46" fillId="0" borderId="0" xfId="42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43" fontId="48" fillId="0" borderId="0" xfId="42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164" fontId="50" fillId="0" borderId="0" xfId="42" applyNumberFormat="1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43" fontId="46" fillId="0" borderId="0" xfId="0" applyNumberFormat="1" applyFont="1" applyFill="1" applyAlignment="1">
      <alignment horizontal="center" vertical="center" wrapText="1"/>
    </xf>
    <xf numFmtId="164" fontId="51" fillId="0" borderId="0" xfId="42" applyNumberFormat="1" applyFont="1" applyFill="1" applyBorder="1" applyAlignment="1">
      <alignment horizontal="center" vertical="center" wrapText="1"/>
    </xf>
    <xf numFmtId="166" fontId="50" fillId="0" borderId="0" xfId="42" applyNumberFormat="1" applyFont="1" applyAlignment="1">
      <alignment horizontal="center" vertical="center" wrapText="1"/>
    </xf>
    <xf numFmtId="0" fontId="46" fillId="34" borderId="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43" fontId="47" fillId="2" borderId="10" xfId="42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3" fontId="3" fillId="2" borderId="10" xfId="42" applyNumberFormat="1" applyFont="1" applyFill="1" applyBorder="1" applyAlignment="1">
      <alignment vertical="top"/>
    </xf>
    <xf numFmtId="43" fontId="4" fillId="2" borderId="10" xfId="42" applyFont="1" applyFill="1" applyBorder="1" applyAlignment="1">
      <alignment vertical="center" wrapText="1"/>
    </xf>
    <xf numFmtId="43" fontId="46" fillId="34" borderId="10" xfId="42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9" fontId="46" fillId="34" borderId="10" xfId="57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43" fontId="46" fillId="34" borderId="10" xfId="0" applyNumberFormat="1" applyFont="1" applyFill="1" applyBorder="1" applyAlignment="1">
      <alignment horizontal="center" vertical="center" wrapText="1"/>
    </xf>
    <xf numFmtId="43" fontId="46" fillId="34" borderId="0" xfId="42" applyFont="1" applyFill="1" applyBorder="1" applyAlignment="1">
      <alignment horizontal="center" vertical="center" wrapText="1"/>
    </xf>
    <xf numFmtId="43" fontId="4" fillId="34" borderId="0" xfId="42" applyFont="1" applyFill="1" applyBorder="1" applyAlignment="1">
      <alignment vertical="center" wrapText="1"/>
    </xf>
    <xf numFmtId="43" fontId="4" fillId="34" borderId="10" xfId="42" applyFont="1" applyFill="1" applyBorder="1" applyAlignment="1">
      <alignment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43" fontId="5" fillId="2" borderId="12" xfId="0" applyNumberFormat="1" applyFont="1" applyFill="1" applyBorder="1" applyAlignment="1">
      <alignment vertical="center" wrapText="1"/>
    </xf>
    <xf numFmtId="43" fontId="5" fillId="2" borderId="12" xfId="42" applyFont="1" applyFill="1" applyBorder="1" applyAlignment="1">
      <alignment vertical="center" wrapText="1"/>
    </xf>
    <xf numFmtId="43" fontId="5" fillId="34" borderId="12" xfId="0" applyNumberFormat="1" applyFont="1" applyFill="1" applyBorder="1" applyAlignment="1">
      <alignment vertical="center" wrapText="1"/>
    </xf>
    <xf numFmtId="9" fontId="5" fillId="34" borderId="13" xfId="57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7" fillId="2" borderId="19" xfId="0" applyFont="1" applyFill="1" applyBorder="1" applyAlignment="1">
      <alignment horizontal="center" vertical="center" wrapText="1"/>
    </xf>
    <xf numFmtId="0" fontId="47" fillId="2" borderId="20" xfId="0" applyFont="1" applyFill="1" applyBorder="1" applyAlignment="1">
      <alignment horizontal="center" vertical="center" wrapText="1"/>
    </xf>
    <xf numFmtId="0" fontId="47" fillId="2" borderId="21" xfId="0" applyFont="1" applyFill="1" applyBorder="1" applyAlignment="1">
      <alignment horizontal="center" vertical="center" wrapText="1"/>
    </xf>
    <xf numFmtId="0" fontId="47" fillId="2" borderId="22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right" vertical="center" wrapText="1"/>
    </xf>
    <xf numFmtId="0" fontId="53" fillId="0" borderId="0" xfId="0" applyFont="1" applyAlignment="1">
      <alignment horizontal="left" vertical="center" wrapText="1"/>
    </xf>
    <xf numFmtId="0" fontId="47" fillId="2" borderId="23" xfId="0" applyFont="1" applyFill="1" applyBorder="1" applyAlignment="1">
      <alignment horizontal="center" vertical="center" wrapText="1"/>
    </xf>
    <xf numFmtId="0" fontId="47" fillId="2" borderId="24" xfId="0" applyFont="1" applyFill="1" applyBorder="1" applyAlignment="1">
      <alignment horizontal="center" vertical="center" wrapText="1"/>
    </xf>
    <xf numFmtId="0" fontId="47" fillId="33" borderId="25" xfId="0" applyFont="1" applyFill="1" applyBorder="1" applyAlignment="1">
      <alignment horizontal="center" vertical="center" wrapText="1"/>
    </xf>
    <xf numFmtId="0" fontId="47" fillId="33" borderId="26" xfId="0" applyFont="1" applyFill="1" applyBorder="1" applyAlignment="1">
      <alignment horizontal="center" vertical="center" wrapText="1"/>
    </xf>
    <xf numFmtId="0" fontId="47" fillId="33" borderId="27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33" borderId="28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0" borderId="0" xfId="0" applyNumberFormat="1" applyFont="1" applyAlignment="1">
      <alignment horizontal="center" vertical="center" wrapText="1"/>
    </xf>
    <xf numFmtId="0" fontId="47" fillId="0" borderId="0" xfId="0" applyNumberFormat="1" applyFont="1" applyAlignment="1">
      <alignment horizontal="center" vertical="center" wrapText="1"/>
    </xf>
    <xf numFmtId="0" fontId="46" fillId="0" borderId="0" xfId="57" applyNumberFormat="1" applyFont="1" applyAlignment="1">
      <alignment horizontal="center" vertical="center" wrapText="1"/>
    </xf>
    <xf numFmtId="0" fontId="2" fillId="0" borderId="0" xfId="57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Alignment="1">
      <alignment horizontal="center" vertical="center" wrapText="1"/>
    </xf>
    <xf numFmtId="43" fontId="46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38100</xdr:colOff>
      <xdr:row>6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0" y="19050"/>
          <a:ext cx="15049500" cy="1295400"/>
          <a:chOff x="-459" y="-536"/>
          <a:chExt cx="12780" cy="2246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8"/>
          <xdr:cNvSpPr>
            <a:spLocks/>
          </xdr:cNvSpPr>
        </xdr:nvSpPr>
        <xdr:spPr>
          <a:xfrm>
            <a:off x="1416" y="311"/>
            <a:ext cx="7917" cy="1399"/>
          </a:xfrm>
          <a:custGeom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9"/>
          <xdr:cNvSpPr>
            <a:spLocks/>
          </xdr:cNvSpPr>
        </xdr:nvSpPr>
        <xdr:spPr>
          <a:xfrm>
            <a:off x="9327" y="480"/>
            <a:ext cx="2598" cy="804"/>
          </a:xfrm>
          <a:custGeom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-280" y="318"/>
            <a:ext cx="1706" cy="1392"/>
          </a:xfrm>
          <a:custGeom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581025</xdr:colOff>
      <xdr:row>10</xdr:row>
      <xdr:rowOff>123825</xdr:rowOff>
    </xdr:to>
    <xdr:pic>
      <xdr:nvPicPr>
        <xdr:cNvPr id="6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Medeelel,%20sudalgaa\Ariljaa%20bdk\2014\Trading2014.03e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16">
          <cell r="B16" t="str">
            <v>TCHB</v>
          </cell>
          <cell r="C16" t="str">
            <v>TULGAT CHANDMANI BAYAN</v>
          </cell>
        </row>
        <row r="17">
          <cell r="B17" t="str">
            <v>BDSC</v>
          </cell>
          <cell r="C17" t="str">
            <v>BDSEC</v>
          </cell>
        </row>
        <row r="18">
          <cell r="B18" t="str">
            <v>GNDX</v>
          </cell>
          <cell r="C18" t="str">
            <v>GENDEX</v>
          </cell>
        </row>
        <row r="19">
          <cell r="B19" t="str">
            <v>DRBR</v>
          </cell>
          <cell r="C19" t="str">
            <v>DARKHAN BROKER</v>
          </cell>
        </row>
        <row r="20">
          <cell r="B20" t="str">
            <v>STIN</v>
          </cell>
          <cell r="C20" t="str">
            <v>STANDARD INVESTMENT</v>
          </cell>
        </row>
        <row r="21">
          <cell r="B21" t="str">
            <v>BUMB</v>
          </cell>
          <cell r="C21" t="str">
            <v>BUMBAT ALTAI</v>
          </cell>
        </row>
        <row r="22">
          <cell r="B22" t="str">
            <v>MERG</v>
          </cell>
          <cell r="C22" t="str">
            <v>MERGEN SANAA</v>
          </cell>
        </row>
        <row r="23">
          <cell r="B23" t="str">
            <v>ARGB</v>
          </cell>
          <cell r="C23" t="str">
            <v>ARGAI BEST</v>
          </cell>
        </row>
        <row r="24">
          <cell r="B24" t="str">
            <v>ARD</v>
          </cell>
          <cell r="C24" t="str">
            <v>ARD CAPITAL GROUP</v>
          </cell>
        </row>
        <row r="25">
          <cell r="B25" t="str">
            <v>GDEV</v>
          </cell>
          <cell r="C25" t="str">
            <v>GRANDDEVELOPMENT</v>
          </cell>
        </row>
        <row r="26">
          <cell r="B26" t="str">
            <v>ZRGD</v>
          </cell>
          <cell r="C26" t="str">
            <v>ZERGED</v>
          </cell>
        </row>
        <row r="27">
          <cell r="B27" t="str">
            <v>MSEC</v>
          </cell>
          <cell r="C27" t="str">
            <v>MONSEC</v>
          </cell>
        </row>
        <row r="28">
          <cell r="B28" t="str">
            <v>GAUL</v>
          </cell>
          <cell r="C28" t="str">
            <v>GAULI</v>
          </cell>
        </row>
        <row r="29">
          <cell r="B29" t="str">
            <v>SANR</v>
          </cell>
          <cell r="C29" t="str">
            <v>SANAR</v>
          </cell>
        </row>
        <row r="30">
          <cell r="B30" t="str">
            <v>MSDQ</v>
          </cell>
          <cell r="C30" t="str">
            <v>MASDAQ</v>
          </cell>
        </row>
        <row r="31">
          <cell r="B31" t="str">
            <v>DELG</v>
          </cell>
          <cell r="C31" t="str">
            <v>DELGERKHANGAI SECURITIES</v>
          </cell>
        </row>
        <row r="32">
          <cell r="B32" t="str">
            <v>TDB</v>
          </cell>
          <cell r="C32" t="str">
            <v>TDB CAPITAL</v>
          </cell>
        </row>
        <row r="33">
          <cell r="B33" t="str">
            <v>RESC</v>
          </cell>
          <cell r="C33" t="str">
            <v>RESCAP SECURITIES</v>
          </cell>
        </row>
        <row r="34">
          <cell r="B34" t="str">
            <v>APS</v>
          </cell>
          <cell r="C34" t="str">
            <v>ASIA PACIFIC SECURITIES</v>
          </cell>
        </row>
        <row r="35">
          <cell r="B35" t="str">
            <v>TNGR</v>
          </cell>
          <cell r="C35" t="str">
            <v>TENGER CAPITAL</v>
          </cell>
        </row>
        <row r="36">
          <cell r="B36" t="str">
            <v>TABO</v>
          </cell>
          <cell r="C36" t="str">
            <v>TAVAN BOGD</v>
          </cell>
        </row>
        <row r="37">
          <cell r="B37" t="str">
            <v>GDSC</v>
          </cell>
          <cell r="C37" t="str">
            <v>GOODSEC</v>
          </cell>
        </row>
        <row r="38">
          <cell r="B38" t="str">
            <v>MICC</v>
          </cell>
          <cell r="C38" t="str">
            <v>MICC</v>
          </cell>
        </row>
        <row r="39">
          <cell r="B39" t="str">
            <v>BSK</v>
          </cell>
          <cell r="C39" t="str">
            <v>BLUESKY SECURITIES</v>
          </cell>
        </row>
        <row r="40">
          <cell r="B40" t="str">
            <v>GATR</v>
          </cell>
          <cell r="C40" t="str">
            <v>GATSUURT TRADE</v>
          </cell>
        </row>
        <row r="41">
          <cell r="B41" t="str">
            <v>GLMT</v>
          </cell>
          <cell r="C41" t="str">
            <v>GOLOMT SECURITIES</v>
          </cell>
        </row>
        <row r="42">
          <cell r="B42" t="str">
            <v>ZGB</v>
          </cell>
          <cell r="C42" t="str">
            <v>ZGB</v>
          </cell>
        </row>
        <row r="43">
          <cell r="B43" t="str">
            <v>MNET</v>
          </cell>
          <cell r="C43" t="str">
            <v>MONET CAPITAL</v>
          </cell>
        </row>
        <row r="44">
          <cell r="B44" t="str">
            <v>UNDR</v>
          </cell>
          <cell r="C44" t="str">
            <v>UNDURKHAN INVEST</v>
          </cell>
        </row>
        <row r="45">
          <cell r="B45" t="str">
            <v>ECM</v>
          </cell>
          <cell r="C45" t="str">
            <v>EURASIA CAPITAL HOLDING</v>
          </cell>
        </row>
        <row r="46">
          <cell r="B46" t="str">
            <v>ALTN</v>
          </cell>
          <cell r="C46" t="str">
            <v>ALTAN KHOROMSOG</v>
          </cell>
        </row>
        <row r="47">
          <cell r="B47" t="str">
            <v>NSEC</v>
          </cell>
          <cell r="C47" t="str">
            <v>NATIONAL SECURITIES</v>
          </cell>
        </row>
        <row r="48">
          <cell r="B48" t="str">
            <v>BATS</v>
          </cell>
          <cell r="C48" t="str">
            <v>BATS</v>
          </cell>
        </row>
        <row r="49">
          <cell r="B49" t="str">
            <v>GNN</v>
          </cell>
          <cell r="C49" t="str">
            <v>GOVYN NOYON NURUU</v>
          </cell>
        </row>
        <row r="50">
          <cell r="B50" t="str">
            <v>ACE</v>
          </cell>
          <cell r="C50" t="str">
            <v>ACE&amp;T CAPITAL</v>
          </cell>
        </row>
        <row r="51">
          <cell r="B51" t="str">
            <v>BULG</v>
          </cell>
          <cell r="C51" t="str">
            <v>BULGAN BROKER</v>
          </cell>
        </row>
        <row r="52">
          <cell r="B52" t="str">
            <v>BLMB</v>
          </cell>
          <cell r="C52" t="str">
            <v>BLOOMSBURY SECURITIES</v>
          </cell>
        </row>
        <row r="53">
          <cell r="B53" t="str">
            <v>GLOB</v>
          </cell>
          <cell r="C53" t="str">
            <v>GLOBALASSET</v>
          </cell>
        </row>
        <row r="54">
          <cell r="B54" t="str">
            <v>DCF</v>
          </cell>
          <cell r="C54" t="str">
            <v>DCF</v>
          </cell>
        </row>
        <row r="55">
          <cell r="B55" t="str">
            <v>MONG</v>
          </cell>
          <cell r="C55" t="str">
            <v>MONGOL SECURITIES</v>
          </cell>
        </row>
        <row r="56">
          <cell r="B56" t="str">
            <v>MIBG</v>
          </cell>
          <cell r="C56" t="str">
            <v>MIBG</v>
          </cell>
        </row>
        <row r="57">
          <cell r="B57" t="str">
            <v>MWTS</v>
          </cell>
          <cell r="C57" t="str">
            <v>MWTS</v>
          </cell>
        </row>
        <row r="58">
          <cell r="B58" t="str">
            <v>TUIN</v>
          </cell>
          <cell r="C58" t="str">
            <v>TUUSHIN INVEST</v>
          </cell>
        </row>
        <row r="59">
          <cell r="B59" t="str">
            <v>NOVL</v>
          </cell>
          <cell r="C59" t="str">
            <v>NOVEL INVESTMENT</v>
          </cell>
        </row>
        <row r="60">
          <cell r="B60" t="str">
            <v>LFTI</v>
          </cell>
          <cell r="C60" t="str">
            <v>LIFETIME INVESTMENT</v>
          </cell>
        </row>
        <row r="61">
          <cell r="B61" t="str">
            <v>ABJY</v>
          </cell>
          <cell r="C61" t="str">
            <v>ABJYA</v>
          </cell>
        </row>
        <row r="62">
          <cell r="B62" t="str">
            <v>BBSS</v>
          </cell>
          <cell r="C62" t="str">
            <v>BBSS</v>
          </cell>
        </row>
        <row r="63">
          <cell r="B63" t="str">
            <v>BKHE</v>
          </cell>
          <cell r="C63" t="str">
            <v>BAGA KHEER</v>
          </cell>
        </row>
        <row r="64">
          <cell r="B64" t="str">
            <v>BLAC</v>
          </cell>
          <cell r="C64" t="str">
            <v>BLACKSTONE INTERNATIONAL</v>
          </cell>
        </row>
        <row r="65">
          <cell r="B65" t="str">
            <v>CAPM</v>
          </cell>
          <cell r="C65" t="str">
            <v>CAPITAL MARKET CORP</v>
          </cell>
        </row>
        <row r="66">
          <cell r="B66" t="str">
            <v>DGSN</v>
          </cell>
          <cell r="C66" t="str">
            <v>DOGSON</v>
          </cell>
        </row>
        <row r="67">
          <cell r="B67" t="str">
            <v>DWMGL</v>
          </cell>
          <cell r="C67" t="str">
            <v>DAEWOO SECURITIES MONGOLIA</v>
          </cell>
        </row>
        <row r="68">
          <cell r="B68" t="str">
            <v>FCX</v>
          </cell>
          <cell r="C68" t="str">
            <v>FCX</v>
          </cell>
        </row>
        <row r="69">
          <cell r="B69" t="str">
            <v>FINL</v>
          </cell>
          <cell r="C69" t="str">
            <v>FINANCE LINK GROUP</v>
          </cell>
        </row>
        <row r="70">
          <cell r="B70" t="str">
            <v>FRON</v>
          </cell>
          <cell r="C70" t="str">
            <v>FRONTIER</v>
          </cell>
        </row>
        <row r="71">
          <cell r="B71" t="str">
            <v>GRLN</v>
          </cell>
          <cell r="C71" t="str">
            <v>GRANDLINE</v>
          </cell>
        </row>
        <row r="72">
          <cell r="B72" t="str">
            <v>GSEC</v>
          </cell>
          <cell r="C72" t="str">
            <v>GREAT SECURITIES</v>
          </cell>
        </row>
        <row r="73">
          <cell r="B73" t="str">
            <v>HUN</v>
          </cell>
          <cell r="C73" t="str">
            <v>HUNNU EMPIRE</v>
          </cell>
        </row>
        <row r="74">
          <cell r="B74" t="str">
            <v>ITR</v>
          </cell>
          <cell r="C74" t="str">
            <v>I TRADE</v>
          </cell>
        </row>
        <row r="75">
          <cell r="B75" t="str">
            <v>LACM</v>
          </cell>
          <cell r="C75" t="str">
            <v>LONDON ASIA CAPITAL MONGOLIA</v>
          </cell>
        </row>
        <row r="76">
          <cell r="B76" t="str">
            <v>MNKH</v>
          </cell>
          <cell r="C76" t="str">
            <v>MONKHAN TRADE</v>
          </cell>
        </row>
        <row r="77">
          <cell r="B77" t="str">
            <v>NICI</v>
          </cell>
          <cell r="C77" t="str">
            <v>NICI</v>
          </cell>
        </row>
        <row r="78">
          <cell r="B78" t="str">
            <v>OERD</v>
          </cell>
          <cell r="C78" t="str">
            <v>OCHIR ERDENE INVEST</v>
          </cell>
        </row>
        <row r="79">
          <cell r="B79" t="str">
            <v>OGTR</v>
          </cell>
          <cell r="C79" t="str">
            <v>MUNKH OGTORGUI</v>
          </cell>
        </row>
        <row r="80">
          <cell r="B80" t="str">
            <v>PREV</v>
          </cell>
          <cell r="C80" t="str">
            <v>PREVALENT</v>
          </cell>
        </row>
        <row r="81">
          <cell r="B81" t="str">
            <v>SAN</v>
          </cell>
          <cell r="C81" t="str">
            <v>FINANCIAL DEVELOPMENT INVEST</v>
          </cell>
        </row>
        <row r="82">
          <cell r="B82" t="str">
            <v>SECP</v>
          </cell>
          <cell r="C82" t="str">
            <v>SECAP</v>
          </cell>
        </row>
        <row r="83">
          <cell r="B83" t="str">
            <v>SGC</v>
          </cell>
          <cell r="C83" t="str">
            <v>SG CAPITAL</v>
          </cell>
        </row>
        <row r="84">
          <cell r="B84" t="str">
            <v>SKCA</v>
          </cell>
          <cell r="C84" t="str">
            <v>SKYKHAN CAPITAL</v>
          </cell>
        </row>
        <row r="85">
          <cell r="B85" t="str">
            <v>SOYO</v>
          </cell>
          <cell r="C85" t="str">
            <v>SOYOMBO INVESTMENT CORPORATION</v>
          </cell>
        </row>
        <row r="86">
          <cell r="B86" t="str">
            <v>TEND</v>
          </cell>
          <cell r="C86" t="str">
            <v>TENDSEC</v>
          </cell>
        </row>
        <row r="87">
          <cell r="B87" t="str">
            <v>TENG</v>
          </cell>
          <cell r="C87" t="str">
            <v>TENGRI SECURITIES</v>
          </cell>
        </row>
        <row r="88">
          <cell r="B88" t="str">
            <v>TTOL</v>
          </cell>
          <cell r="C88" t="str">
            <v>TAVANTOLGOI KHISHIG</v>
          </cell>
        </row>
        <row r="89">
          <cell r="B89" t="str">
            <v>TTR</v>
          </cell>
          <cell r="C89" t="str">
            <v>TUSHIG TRUST</v>
          </cell>
        </row>
        <row r="90">
          <cell r="B90" t="str">
            <v>UBBD</v>
          </cell>
          <cell r="C90" t="str">
            <v>UBBD</v>
          </cell>
        </row>
        <row r="91">
          <cell r="B91" t="str">
            <v>UGS</v>
          </cell>
          <cell r="C91" t="str">
            <v>UGS</v>
          </cell>
        </row>
        <row r="92">
          <cell r="B92" t="str">
            <v>USEC</v>
          </cell>
          <cell r="C92" t="str">
            <v>UNITED SECURITIES</v>
          </cell>
        </row>
        <row r="93">
          <cell r="B93" t="str">
            <v>ZEUS</v>
          </cell>
          <cell r="C93" t="str">
            <v>ZEUS CAPITAL</v>
          </cell>
        </row>
        <row r="94">
          <cell r="B94" t="str">
            <v>ZGSC</v>
          </cell>
          <cell r="C94" t="str">
            <v>ZUUNY GARTS SECURITIES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81"/>
  <sheetViews>
    <sheetView tabSelected="1" view="pageBreakPreview" zoomScale="75" zoomScaleSheetLayoutView="75" zoomScalePageLayoutView="0" workbookViewId="0" topLeftCell="A1">
      <selection activeCell="R73" sqref="R73"/>
    </sheetView>
  </sheetViews>
  <sheetFormatPr defaultColWidth="9.140625" defaultRowHeight="15"/>
  <cols>
    <col min="1" max="1" width="3.28125" style="1" bestFit="1" customWidth="1"/>
    <col min="2" max="2" width="8.8515625" style="1" customWidth="1"/>
    <col min="3" max="3" width="34.7109375" style="1" customWidth="1"/>
    <col min="4" max="4" width="9.57421875" style="1" customWidth="1"/>
    <col min="5" max="5" width="10.28125" style="1" customWidth="1"/>
    <col min="6" max="6" width="12.7109375" style="1" customWidth="1"/>
    <col min="7" max="7" width="20.7109375" style="4" customWidth="1"/>
    <col min="8" max="8" width="20.00390625" style="1" bestFit="1" customWidth="1"/>
    <col min="9" max="9" width="18.57421875" style="1" bestFit="1" customWidth="1"/>
    <col min="10" max="10" width="23.57421875" style="1" bestFit="1" customWidth="1"/>
    <col min="11" max="11" width="22.57421875" style="1" bestFit="1" customWidth="1"/>
    <col min="12" max="12" width="21.140625" style="1" customWidth="1"/>
    <col min="13" max="13" width="17.8515625" style="1" hidden="1" customWidth="1"/>
    <col min="14" max="14" width="19.140625" style="1" customWidth="1"/>
    <col min="15" max="15" width="15.140625" style="62" bestFit="1" customWidth="1"/>
    <col min="16" max="16" width="9.140625" style="1" customWidth="1"/>
    <col min="17" max="17" width="20.00390625" style="1" bestFit="1" customWidth="1"/>
    <col min="18" max="16384" width="9.140625" style="1" customWidth="1"/>
  </cols>
  <sheetData>
    <row r="1" ht="15"/>
    <row r="2" ht="15"/>
    <row r="3" ht="15"/>
    <row r="4" ht="15"/>
    <row r="5" ht="15"/>
    <row r="6" spans="1:13" ht="13.5" customHeight="1">
      <c r="A6" s="5"/>
      <c r="B6" s="5"/>
      <c r="C6" s="5"/>
      <c r="D6" s="5"/>
      <c r="E6" s="5"/>
      <c r="F6" s="5"/>
      <c r="G6" s="6"/>
      <c r="H6" s="5"/>
      <c r="I6" s="5"/>
      <c r="J6" s="5"/>
      <c r="K6" s="5"/>
      <c r="L6" s="5"/>
      <c r="M6" s="5"/>
    </row>
    <row r="7" spans="1:13" ht="15.75">
      <c r="A7" s="5"/>
      <c r="B7" s="5"/>
      <c r="C7" s="5"/>
      <c r="D7" s="5"/>
      <c r="E7" s="5"/>
      <c r="F7" s="5"/>
      <c r="G7" s="6"/>
      <c r="H7" s="5"/>
      <c r="I7" s="13"/>
      <c r="J7" s="13"/>
      <c r="K7" s="8"/>
      <c r="L7" s="5"/>
      <c r="M7" s="5"/>
    </row>
    <row r="8" spans="1:13" ht="15.75">
      <c r="A8" s="5"/>
      <c r="B8" s="5"/>
      <c r="C8" s="5"/>
      <c r="D8" s="5"/>
      <c r="E8" s="5"/>
      <c r="F8" s="5"/>
      <c r="G8" s="6"/>
      <c r="H8" s="7"/>
      <c r="I8" s="7"/>
      <c r="J8" s="9"/>
      <c r="K8" s="9"/>
      <c r="L8" s="7"/>
      <c r="M8" s="5"/>
    </row>
    <row r="9" spans="1:12" ht="15" customHeight="1">
      <c r="A9" s="57" t="s">
        <v>49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5:8" ht="15.75" customHeight="1">
      <c r="E10" s="57" t="s">
        <v>50</v>
      </c>
      <c r="F10" s="57"/>
      <c r="G10" s="57"/>
      <c r="H10" s="57"/>
    </row>
    <row r="11" spans="11:14" ht="15" customHeight="1" thickBot="1">
      <c r="K11" s="48" t="s">
        <v>90</v>
      </c>
      <c r="L11" s="48"/>
      <c r="M11" s="48"/>
      <c r="N11" s="48"/>
    </row>
    <row r="12" spans="1:14" ht="14.25" customHeight="1">
      <c r="A12" s="58" t="s">
        <v>0</v>
      </c>
      <c r="B12" s="60" t="s">
        <v>51</v>
      </c>
      <c r="C12" s="60" t="s">
        <v>52</v>
      </c>
      <c r="D12" s="60" t="s">
        <v>53</v>
      </c>
      <c r="E12" s="60"/>
      <c r="F12" s="60"/>
      <c r="G12" s="44" t="s">
        <v>64</v>
      </c>
      <c r="H12" s="45"/>
      <c r="I12" s="45"/>
      <c r="J12" s="45"/>
      <c r="K12" s="45"/>
      <c r="L12" s="40" t="s">
        <v>87</v>
      </c>
      <c r="M12" s="40"/>
      <c r="N12" s="41"/>
    </row>
    <row r="13" spans="1:15" s="3" customFormat="1" ht="15.75" customHeight="1">
      <c r="A13" s="59"/>
      <c r="B13" s="61"/>
      <c r="C13" s="61"/>
      <c r="D13" s="61"/>
      <c r="E13" s="61"/>
      <c r="F13" s="61"/>
      <c r="G13" s="46"/>
      <c r="H13" s="47"/>
      <c r="I13" s="47"/>
      <c r="J13" s="47"/>
      <c r="K13" s="47"/>
      <c r="L13" s="42"/>
      <c r="M13" s="42"/>
      <c r="N13" s="43"/>
      <c r="O13" s="63"/>
    </row>
    <row r="14" spans="1:15" s="3" customFormat="1" ht="33.75" customHeight="1">
      <c r="A14" s="59"/>
      <c r="B14" s="61"/>
      <c r="C14" s="61"/>
      <c r="D14" s="61"/>
      <c r="E14" s="61"/>
      <c r="F14" s="61"/>
      <c r="G14" s="56" t="s">
        <v>88</v>
      </c>
      <c r="H14" s="56"/>
      <c r="I14" s="56" t="s">
        <v>59</v>
      </c>
      <c r="J14" s="50" t="s">
        <v>89</v>
      </c>
      <c r="K14" s="50" t="s">
        <v>60</v>
      </c>
      <c r="L14" s="50" t="s">
        <v>60</v>
      </c>
      <c r="M14" s="14"/>
      <c r="N14" s="38" t="s">
        <v>61</v>
      </c>
      <c r="O14" s="63"/>
    </row>
    <row r="15" spans="1:15" s="3" customFormat="1" ht="55.5" customHeight="1">
      <c r="A15" s="59"/>
      <c r="B15" s="61"/>
      <c r="C15" s="61"/>
      <c r="D15" s="15" t="s">
        <v>54</v>
      </c>
      <c r="E15" s="15" t="s">
        <v>55</v>
      </c>
      <c r="F15" s="15" t="s">
        <v>56</v>
      </c>
      <c r="G15" s="16" t="s">
        <v>57</v>
      </c>
      <c r="H15" s="17" t="s">
        <v>58</v>
      </c>
      <c r="I15" s="56"/>
      <c r="J15" s="51"/>
      <c r="K15" s="51"/>
      <c r="L15" s="51"/>
      <c r="M15" s="14"/>
      <c r="N15" s="39"/>
      <c r="O15" s="63"/>
    </row>
    <row r="16" spans="1:17" ht="15">
      <c r="A16" s="18">
        <v>1</v>
      </c>
      <c r="B16" s="19" t="s">
        <v>22</v>
      </c>
      <c r="C16" s="20" t="s">
        <v>69</v>
      </c>
      <c r="D16" s="21" t="s">
        <v>1</v>
      </c>
      <c r="E16" s="21" t="s">
        <v>1</v>
      </c>
      <c r="F16" s="21" t="s">
        <v>1</v>
      </c>
      <c r="G16" s="22">
        <v>6297113</v>
      </c>
      <c r="H16" s="22">
        <v>0</v>
      </c>
      <c r="I16" s="22">
        <v>0</v>
      </c>
      <c r="J16" s="22">
        <v>19877117980</v>
      </c>
      <c r="K16" s="23">
        <f>G16+H16+I16+J16</f>
        <v>19883415093</v>
      </c>
      <c r="L16" s="24">
        <v>39235045718</v>
      </c>
      <c r="M16" s="25">
        <v>0.06681862853641202</v>
      </c>
      <c r="N16" s="26">
        <f>L16/$L$78*100%</f>
        <v>0.6245823313622547</v>
      </c>
      <c r="O16" s="64"/>
      <c r="Q16" s="67"/>
    </row>
    <row r="17" spans="1:17" ht="15">
      <c r="A17" s="18">
        <v>2</v>
      </c>
      <c r="B17" s="19" t="s">
        <v>25</v>
      </c>
      <c r="C17" s="20" t="str">
        <f>VLOOKUP(B17,'[1]Sheet2'!$B$16:$C$94,2,0)</f>
        <v>ARD CAPITAL GROUP</v>
      </c>
      <c r="D17" s="21" t="s">
        <v>1</v>
      </c>
      <c r="E17" s="21" t="s">
        <v>1</v>
      </c>
      <c r="F17" s="21"/>
      <c r="G17" s="22">
        <v>62260526.25</v>
      </c>
      <c r="H17" s="22">
        <v>119895600</v>
      </c>
      <c r="I17" s="22">
        <v>0</v>
      </c>
      <c r="J17" s="22">
        <v>0</v>
      </c>
      <c r="K17" s="23">
        <f>G17+H17+I17+J17</f>
        <v>182156126.25</v>
      </c>
      <c r="L17" s="24">
        <v>9896562016.25</v>
      </c>
      <c r="M17" s="14">
        <v>0.005039980195446231</v>
      </c>
      <c r="N17" s="26">
        <f>L17/$L$78*100%</f>
        <v>0.15754327957224176</v>
      </c>
      <c r="O17" s="64"/>
      <c r="Q17" s="67"/>
    </row>
    <row r="18" spans="1:17" ht="15">
      <c r="A18" s="18">
        <v>3</v>
      </c>
      <c r="B18" s="19" t="s">
        <v>6</v>
      </c>
      <c r="C18" s="20" t="s">
        <v>86</v>
      </c>
      <c r="D18" s="21" t="s">
        <v>1</v>
      </c>
      <c r="E18" s="21" t="s">
        <v>1</v>
      </c>
      <c r="F18" s="21" t="s">
        <v>1</v>
      </c>
      <c r="G18" s="22">
        <v>204820436</v>
      </c>
      <c r="H18" s="22">
        <v>0</v>
      </c>
      <c r="I18" s="22">
        <v>1040299220</v>
      </c>
      <c r="J18" s="22">
        <v>1103791620</v>
      </c>
      <c r="K18" s="23">
        <f>G18+H18+I18+J18</f>
        <v>2348911276</v>
      </c>
      <c r="L18" s="24">
        <v>4321177235</v>
      </c>
      <c r="M18" s="14">
        <v>0.3207545731709336</v>
      </c>
      <c r="N18" s="26">
        <f>L18/$L$78*100%</f>
        <v>0.06878878059845368</v>
      </c>
      <c r="O18" s="64"/>
      <c r="Q18" s="67"/>
    </row>
    <row r="19" spans="1:17" ht="18.75" customHeight="1">
      <c r="A19" s="18">
        <v>4</v>
      </c>
      <c r="B19" s="19" t="s">
        <v>44</v>
      </c>
      <c r="C19" s="20" t="s">
        <v>66</v>
      </c>
      <c r="D19" s="21" t="s">
        <v>1</v>
      </c>
      <c r="E19" s="21"/>
      <c r="F19" s="21"/>
      <c r="G19" s="22">
        <v>212100</v>
      </c>
      <c r="H19" s="22">
        <v>124895600</v>
      </c>
      <c r="I19" s="22">
        <v>6003600</v>
      </c>
      <c r="J19" s="22">
        <v>3242745104</v>
      </c>
      <c r="K19" s="23">
        <f>G19+H19+I19+J19</f>
        <v>3373856404</v>
      </c>
      <c r="L19" s="24">
        <v>3403288470</v>
      </c>
      <c r="M19" s="14">
        <v>0.06465010439004427</v>
      </c>
      <c r="N19" s="26">
        <f>L19/$L$78*100%</f>
        <v>0.054176917803760744</v>
      </c>
      <c r="O19" s="64"/>
      <c r="Q19" s="67"/>
    </row>
    <row r="20" spans="1:17" ht="15">
      <c r="A20" s="18">
        <v>5</v>
      </c>
      <c r="B20" s="19" t="s">
        <v>31</v>
      </c>
      <c r="C20" s="20" t="s">
        <v>68</v>
      </c>
      <c r="D20" s="21" t="s">
        <v>1</v>
      </c>
      <c r="E20" s="21" t="s">
        <v>1</v>
      </c>
      <c r="F20" s="21"/>
      <c r="G20" s="22">
        <v>5507085</v>
      </c>
      <c r="H20" s="22">
        <v>0</v>
      </c>
      <c r="I20" s="22">
        <v>0</v>
      </c>
      <c r="J20" s="22">
        <v>401356360</v>
      </c>
      <c r="K20" s="23">
        <f>G20+H20+I20+J20</f>
        <v>406863445</v>
      </c>
      <c r="L20" s="24">
        <v>2721971039</v>
      </c>
      <c r="M20" s="14">
        <v>0.19886116726541078</v>
      </c>
      <c r="N20" s="26">
        <f>L20/$L$78*100%</f>
        <v>0.04333103189578291</v>
      </c>
      <c r="O20" s="64"/>
      <c r="Q20" s="67"/>
    </row>
    <row r="21" spans="1:17" ht="15">
      <c r="A21" s="18">
        <v>6</v>
      </c>
      <c r="B21" s="19" t="s">
        <v>76</v>
      </c>
      <c r="C21" s="20" t="str">
        <f>VLOOKUP(B21,'[1]Sheet2'!$B$16:$C$94,2,0)</f>
        <v>MONGOL SECURITIES</v>
      </c>
      <c r="D21" s="21" t="s">
        <v>1</v>
      </c>
      <c r="E21" s="27"/>
      <c r="F21" s="27"/>
      <c r="G21" s="22">
        <v>1286920</v>
      </c>
      <c r="H21" s="22">
        <v>0</v>
      </c>
      <c r="I21" s="22">
        <v>540613290</v>
      </c>
      <c r="J21" s="22">
        <v>0</v>
      </c>
      <c r="K21" s="23">
        <f>G21+H21+I21+J21</f>
        <v>541900210</v>
      </c>
      <c r="L21" s="24">
        <v>541900210</v>
      </c>
      <c r="M21" s="14">
        <v>0.0005694693423870899</v>
      </c>
      <c r="N21" s="26">
        <f>L21/$L$78*100%</f>
        <v>0.008626504451152414</v>
      </c>
      <c r="O21" s="64"/>
      <c r="Q21" s="67"/>
    </row>
    <row r="22" spans="1:17" ht="15">
      <c r="A22" s="18">
        <v>7</v>
      </c>
      <c r="B22" s="19" t="s">
        <v>40</v>
      </c>
      <c r="C22" s="20" t="str">
        <f>VLOOKUP(B22,'[1]Sheet2'!$B$16:$C$94,2,0)</f>
        <v>GATSUURT TRADE</v>
      </c>
      <c r="D22" s="21" t="s">
        <v>1</v>
      </c>
      <c r="E22" s="21"/>
      <c r="F22" s="21"/>
      <c r="G22" s="22">
        <v>3221890</v>
      </c>
      <c r="H22" s="22">
        <v>0</v>
      </c>
      <c r="I22" s="22">
        <v>0</v>
      </c>
      <c r="J22" s="22">
        <v>504120804</v>
      </c>
      <c r="K22" s="23">
        <f>G22+H22+I22+J22</f>
        <v>507342694</v>
      </c>
      <c r="L22" s="24">
        <v>525532779</v>
      </c>
      <c r="M22" s="14">
        <v>0.006957734000984774</v>
      </c>
      <c r="N22" s="26">
        <f>L22/$L$78*100%</f>
        <v>0.008365951467835744</v>
      </c>
      <c r="O22" s="64"/>
      <c r="Q22" s="67"/>
    </row>
    <row r="23" spans="1:17" ht="15">
      <c r="A23" s="18">
        <v>8</v>
      </c>
      <c r="B23" s="19" t="s">
        <v>63</v>
      </c>
      <c r="C23" s="20" t="s">
        <v>85</v>
      </c>
      <c r="D23" s="21" t="s">
        <v>1</v>
      </c>
      <c r="E23" s="21" t="s">
        <v>1</v>
      </c>
      <c r="F23" s="27" t="s">
        <v>1</v>
      </c>
      <c r="G23" s="22">
        <v>21670500</v>
      </c>
      <c r="H23" s="22">
        <v>5000000</v>
      </c>
      <c r="I23" s="22">
        <v>0</v>
      </c>
      <c r="J23" s="22">
        <v>339404702</v>
      </c>
      <c r="K23" s="23">
        <f>G23+H23+I23+J23</f>
        <v>366075202</v>
      </c>
      <c r="L23" s="24">
        <v>519424202</v>
      </c>
      <c r="M23" s="25">
        <v>0.00902077307300999</v>
      </c>
      <c r="N23" s="26">
        <f>L23/$L$78*100%</f>
        <v>0.008268709086843296</v>
      </c>
      <c r="O23" s="64"/>
      <c r="Q23" s="67"/>
    </row>
    <row r="24" spans="1:17" ht="15">
      <c r="A24" s="18">
        <v>9</v>
      </c>
      <c r="B24" s="19" t="s">
        <v>36</v>
      </c>
      <c r="C24" s="20" t="str">
        <f>VLOOKUP(B24,'[1]Sheet2'!$B$16:$C$94,2,0)</f>
        <v>STANDARD INVESTMENT</v>
      </c>
      <c r="D24" s="21" t="s">
        <v>1</v>
      </c>
      <c r="E24" s="21" t="s">
        <v>1</v>
      </c>
      <c r="F24" s="27" t="s">
        <v>1</v>
      </c>
      <c r="G24" s="22">
        <v>108880732</v>
      </c>
      <c r="H24" s="22">
        <v>0</v>
      </c>
      <c r="I24" s="22">
        <v>0</v>
      </c>
      <c r="J24" s="22">
        <v>27165221</v>
      </c>
      <c r="K24" s="23">
        <f>G24+H24+I24+J24</f>
        <v>136045953</v>
      </c>
      <c r="L24" s="24">
        <v>429425595</v>
      </c>
      <c r="M24" s="14">
        <v>0.03485345455293634</v>
      </c>
      <c r="N24" s="26">
        <f>L24/$L$78*100%</f>
        <v>0.006836022091053025</v>
      </c>
      <c r="O24" s="64"/>
      <c r="Q24" s="67"/>
    </row>
    <row r="25" spans="1:17" ht="15">
      <c r="A25" s="18">
        <v>10</v>
      </c>
      <c r="B25" s="19" t="s">
        <v>26</v>
      </c>
      <c r="C25" s="20" t="str">
        <f>VLOOKUP(B25,'[1]Sheet2'!$B$16:$C$94,2,0)</f>
        <v>MIBG</v>
      </c>
      <c r="D25" s="21" t="s">
        <v>1</v>
      </c>
      <c r="E25" s="21" t="s">
        <v>1</v>
      </c>
      <c r="F25" s="21"/>
      <c r="G25" s="22">
        <v>26931000</v>
      </c>
      <c r="H25" s="22">
        <v>0</v>
      </c>
      <c r="I25" s="22">
        <v>3002000</v>
      </c>
      <c r="J25" s="22">
        <v>0</v>
      </c>
      <c r="K25" s="23">
        <f>G25+H25+I25+J25</f>
        <v>29933000</v>
      </c>
      <c r="L25" s="24">
        <v>329989460</v>
      </c>
      <c r="M25" s="25">
        <v>0.00971304062995378</v>
      </c>
      <c r="N25" s="26">
        <f>L25/$L$78*100%</f>
        <v>0.0052530991739667</v>
      </c>
      <c r="O25" s="64"/>
      <c r="Q25" s="67"/>
    </row>
    <row r="26" spans="1:17" ht="16.5" customHeight="1">
      <c r="A26" s="18">
        <v>11</v>
      </c>
      <c r="B26" s="19" t="s">
        <v>71</v>
      </c>
      <c r="C26" s="20" t="str">
        <f>VLOOKUP(B26,'[1]Sheet2'!$B$16:$C$94,2,0)</f>
        <v>ALTAN KHOROMSOG</v>
      </c>
      <c r="D26" s="21" t="s">
        <v>1</v>
      </c>
      <c r="E26" s="21"/>
      <c r="F26" s="21"/>
      <c r="G26" s="22">
        <v>4787394</v>
      </c>
      <c r="H26" s="22">
        <v>0</v>
      </c>
      <c r="I26" s="22">
        <v>0</v>
      </c>
      <c r="J26" s="22">
        <v>143707281</v>
      </c>
      <c r="K26" s="23">
        <f>G26+H26+I26+J26</f>
        <v>148494675</v>
      </c>
      <c r="L26" s="24">
        <v>172751169</v>
      </c>
      <c r="M26" s="25">
        <v>0.007996551935301358</v>
      </c>
      <c r="N26" s="26">
        <f>L26/$L$78*100%</f>
        <v>0.00275002426797414</v>
      </c>
      <c r="O26" s="64"/>
      <c r="Q26" s="67"/>
    </row>
    <row r="27" spans="1:17" ht="14.25" customHeight="1">
      <c r="A27" s="18">
        <v>12</v>
      </c>
      <c r="B27" s="19" t="s">
        <v>10</v>
      </c>
      <c r="C27" s="20" t="str">
        <f>VLOOKUP(B27,'[1]Sheet2'!$B$16:$C$94,2,0)</f>
        <v>MONSEC</v>
      </c>
      <c r="D27" s="21" t="s">
        <v>1</v>
      </c>
      <c r="E27" s="21" t="s">
        <v>1</v>
      </c>
      <c r="F27" s="21"/>
      <c r="G27" s="22">
        <v>4392818</v>
      </c>
      <c r="H27" s="22">
        <v>0</v>
      </c>
      <c r="I27" s="22">
        <v>0</v>
      </c>
      <c r="J27" s="22">
        <v>52024358</v>
      </c>
      <c r="K27" s="23">
        <f>G27+H27+I27+J27</f>
        <v>56417176</v>
      </c>
      <c r="L27" s="24">
        <v>94301542</v>
      </c>
      <c r="M27" s="14">
        <v>0.03391043677077141</v>
      </c>
      <c r="N27" s="26">
        <f>L27/$L$78*100%</f>
        <v>0.0015011853784178018</v>
      </c>
      <c r="O27" s="64"/>
      <c r="Q27" s="67"/>
    </row>
    <row r="28" spans="1:17" ht="15">
      <c r="A28" s="18">
        <v>13</v>
      </c>
      <c r="B28" s="19" t="s">
        <v>75</v>
      </c>
      <c r="C28" s="20" t="str">
        <f>VLOOKUP(B28,'[1]Sheet2'!$B$16:$C$94,2,0)</f>
        <v>GOODSEC</v>
      </c>
      <c r="D28" s="21" t="s">
        <v>1</v>
      </c>
      <c r="E28" s="21"/>
      <c r="F28" s="27"/>
      <c r="G28" s="22">
        <v>14889830</v>
      </c>
      <c r="H28" s="22">
        <v>0</v>
      </c>
      <c r="I28" s="22">
        <v>40299220</v>
      </c>
      <c r="J28" s="22">
        <v>0</v>
      </c>
      <c r="K28" s="23">
        <f>G28+H28+I28+J28</f>
        <v>55189050</v>
      </c>
      <c r="L28" s="24">
        <v>80805163</v>
      </c>
      <c r="M28" s="29">
        <v>0.0007776111282369914</v>
      </c>
      <c r="N28" s="26">
        <f>L28/$L$78*100%</f>
        <v>0.0012863366454417804</v>
      </c>
      <c r="O28" s="64"/>
      <c r="Q28" s="67"/>
    </row>
    <row r="29" spans="1:17" ht="15">
      <c r="A29" s="18">
        <v>14</v>
      </c>
      <c r="B29" s="19" t="s">
        <v>3</v>
      </c>
      <c r="C29" s="20" t="str">
        <f>VLOOKUP(B29,'[1]Sheet2'!$B$16:$C$94,2,0)</f>
        <v>SANAR</v>
      </c>
      <c r="D29" s="21" t="s">
        <v>1</v>
      </c>
      <c r="E29" s="21"/>
      <c r="F29" s="21"/>
      <c r="G29" s="22">
        <v>36317440</v>
      </c>
      <c r="H29" s="22">
        <v>0</v>
      </c>
      <c r="I29" s="22">
        <v>0</v>
      </c>
      <c r="J29" s="22">
        <v>0</v>
      </c>
      <c r="K29" s="23">
        <f>G29+H29+I29+J29</f>
        <v>36317440</v>
      </c>
      <c r="L29" s="24">
        <v>67288980</v>
      </c>
      <c r="M29" s="14">
        <v>0.0024113259035914974</v>
      </c>
      <c r="N29" s="26">
        <f>L29/$L$78*100%</f>
        <v>0.0010711726527721879</v>
      </c>
      <c r="O29" s="64"/>
      <c r="Q29" s="67"/>
    </row>
    <row r="30" spans="1:17" ht="15">
      <c r="A30" s="18">
        <v>15</v>
      </c>
      <c r="B30" s="19" t="s">
        <v>15</v>
      </c>
      <c r="C30" s="20" t="s">
        <v>67</v>
      </c>
      <c r="D30" s="21" t="s">
        <v>1</v>
      </c>
      <c r="E30" s="27"/>
      <c r="F30" s="27"/>
      <c r="G30" s="22">
        <v>16482479</v>
      </c>
      <c r="H30" s="22">
        <v>0</v>
      </c>
      <c r="I30" s="22">
        <v>0</v>
      </c>
      <c r="J30" s="22">
        <v>0</v>
      </c>
      <c r="K30" s="23">
        <f>G30+H30+I30+J30</f>
        <v>16482479</v>
      </c>
      <c r="L30" s="24">
        <v>66845013</v>
      </c>
      <c r="M30" s="14">
        <v>0.04081827375760734</v>
      </c>
      <c r="N30" s="26">
        <f>L30/$L$78*100%</f>
        <v>0.0010641051461888914</v>
      </c>
      <c r="O30" s="64"/>
      <c r="Q30" s="67"/>
    </row>
    <row r="31" spans="1:17" ht="20.25" customHeight="1">
      <c r="A31" s="18">
        <v>16</v>
      </c>
      <c r="B31" s="19" t="s">
        <v>4</v>
      </c>
      <c r="C31" s="20" t="str">
        <f>VLOOKUP(B31,'[1]Sheet2'!$B$16:$C$94,2,0)</f>
        <v>ZERGED</v>
      </c>
      <c r="D31" s="21" t="s">
        <v>1</v>
      </c>
      <c r="E31" s="21"/>
      <c r="F31" s="21"/>
      <c r="G31" s="22">
        <v>35618011</v>
      </c>
      <c r="H31" s="22">
        <v>0</v>
      </c>
      <c r="I31" s="22">
        <v>0</v>
      </c>
      <c r="J31" s="22">
        <v>0</v>
      </c>
      <c r="K31" s="23">
        <f>G31+H31+I31+J31</f>
        <v>35618011</v>
      </c>
      <c r="L31" s="24">
        <v>65511570</v>
      </c>
      <c r="M31" s="25">
        <v>0.003971403391420145</v>
      </c>
      <c r="N31" s="26">
        <f>L31/$L$78*100%</f>
        <v>0.0010428780793552061</v>
      </c>
      <c r="O31" s="64"/>
      <c r="Q31" s="67"/>
    </row>
    <row r="32" spans="1:17" ht="15">
      <c r="A32" s="18">
        <v>17</v>
      </c>
      <c r="B32" s="19" t="s">
        <v>72</v>
      </c>
      <c r="C32" s="20" t="str">
        <f>VLOOKUP(B32,'[1]Sheet2'!$B$16:$C$94,2,0)</f>
        <v>TAVAN BOGD</v>
      </c>
      <c r="D32" s="21" t="s">
        <v>1</v>
      </c>
      <c r="E32" s="21"/>
      <c r="F32" s="21"/>
      <c r="G32" s="22">
        <v>27013167</v>
      </c>
      <c r="H32" s="22">
        <v>0</v>
      </c>
      <c r="I32" s="22">
        <v>0</v>
      </c>
      <c r="J32" s="22">
        <v>7376320</v>
      </c>
      <c r="K32" s="23">
        <f>G32+H32+I32+J32</f>
        <v>34389487</v>
      </c>
      <c r="L32" s="24">
        <v>47792747</v>
      </c>
      <c r="M32" s="14">
        <v>0.0013196516412535139</v>
      </c>
      <c r="N32" s="26">
        <f>L32/$L$78*100%</f>
        <v>0.0007608122992391923</v>
      </c>
      <c r="O32" s="64"/>
      <c r="Q32" s="67"/>
    </row>
    <row r="33" spans="1:17" ht="21" customHeight="1">
      <c r="A33" s="18">
        <v>18</v>
      </c>
      <c r="B33" s="19" t="s">
        <v>18</v>
      </c>
      <c r="C33" s="20" t="str">
        <f>VLOOKUP(B33,'[1]Sheet2'!$B$16:$C$94,2,0)</f>
        <v>NATIONAL SECURITIES</v>
      </c>
      <c r="D33" s="21" t="s">
        <v>1</v>
      </c>
      <c r="E33" s="21" t="s">
        <v>1</v>
      </c>
      <c r="F33" s="21" t="s">
        <v>1</v>
      </c>
      <c r="G33" s="22">
        <v>1933900</v>
      </c>
      <c r="H33" s="22">
        <v>0</v>
      </c>
      <c r="I33" s="22">
        <v>0</v>
      </c>
      <c r="J33" s="22">
        <v>0</v>
      </c>
      <c r="K33" s="23">
        <f>G33+H33+I33+J33</f>
        <v>1933900</v>
      </c>
      <c r="L33" s="24">
        <v>41312515</v>
      </c>
      <c r="M33" s="14">
        <v>0.005396947495980626</v>
      </c>
      <c r="N33" s="26">
        <f>L33/$L$78*100%</f>
        <v>0.0006576535457253298</v>
      </c>
      <c r="O33" s="64"/>
      <c r="Q33" s="67"/>
    </row>
    <row r="34" spans="1:17" ht="15">
      <c r="A34" s="18">
        <v>19</v>
      </c>
      <c r="B34" s="19" t="s">
        <v>27</v>
      </c>
      <c r="C34" s="20" t="str">
        <f>VLOOKUP(B34,'[1]Sheet2'!$B$16:$C$94,2,0)</f>
        <v>GAULI</v>
      </c>
      <c r="D34" s="21" t="s">
        <v>1</v>
      </c>
      <c r="E34" s="21" t="s">
        <v>1</v>
      </c>
      <c r="F34" s="27"/>
      <c r="G34" s="22">
        <v>4646580</v>
      </c>
      <c r="H34" s="22">
        <v>0</v>
      </c>
      <c r="I34" s="22">
        <v>0</v>
      </c>
      <c r="J34" s="22">
        <v>2417150</v>
      </c>
      <c r="K34" s="23">
        <f>G34+H34+I34+J34</f>
        <v>7063730</v>
      </c>
      <c r="L34" s="28">
        <v>40361553</v>
      </c>
      <c r="M34" s="25">
        <v>0.002281455683962607</v>
      </c>
      <c r="N34" s="26">
        <f>L34/$L$78*100%</f>
        <v>0.0006425151904073335</v>
      </c>
      <c r="O34" s="64"/>
      <c r="Q34" s="67"/>
    </row>
    <row r="35" spans="1:17" ht="15">
      <c r="A35" s="18">
        <v>20</v>
      </c>
      <c r="B35" s="19" t="s">
        <v>13</v>
      </c>
      <c r="C35" s="20" t="str">
        <f>VLOOKUP(B35,'[1]Sheet2'!$B$16:$C$94,2,0)</f>
        <v>ASIA PACIFIC SECURITIES</v>
      </c>
      <c r="D35" s="21" t="s">
        <v>1</v>
      </c>
      <c r="E35" s="21" t="s">
        <v>1</v>
      </c>
      <c r="F35" s="21"/>
      <c r="G35" s="22">
        <v>4703879</v>
      </c>
      <c r="H35" s="22">
        <v>0</v>
      </c>
      <c r="I35" s="22">
        <v>0</v>
      </c>
      <c r="J35" s="22">
        <v>4610200</v>
      </c>
      <c r="K35" s="23">
        <f>G35+H35+I35+J35</f>
        <v>9314079</v>
      </c>
      <c r="L35" s="24">
        <v>37430666</v>
      </c>
      <c r="M35" s="14">
        <v>0.022663651020670205</v>
      </c>
      <c r="N35" s="26">
        <f>L35/$L$78*100%</f>
        <v>0.0005958584272528687</v>
      </c>
      <c r="O35" s="64"/>
      <c r="Q35" s="67"/>
    </row>
    <row r="36" spans="1:17" ht="15" customHeight="1">
      <c r="A36" s="18">
        <v>21</v>
      </c>
      <c r="B36" s="19" t="s">
        <v>9</v>
      </c>
      <c r="C36" s="20" t="str">
        <f>VLOOKUP(B36,'[1]Sheet2'!$B$16:$C$94,2,0)</f>
        <v>DARKHAN BROKER</v>
      </c>
      <c r="D36" s="21" t="s">
        <v>1</v>
      </c>
      <c r="E36" s="27"/>
      <c r="F36" s="27"/>
      <c r="G36" s="22">
        <v>5079594</v>
      </c>
      <c r="H36" s="22">
        <v>0</v>
      </c>
      <c r="I36" s="22">
        <v>0</v>
      </c>
      <c r="J36" s="22">
        <v>0</v>
      </c>
      <c r="K36" s="23">
        <f>G36+H36+I36+J36</f>
        <v>5079594</v>
      </c>
      <c r="L36" s="24">
        <v>31227473</v>
      </c>
      <c r="M36" s="25">
        <v>0.005088928567169916</v>
      </c>
      <c r="N36" s="26">
        <f>L36/$L$78*100%</f>
        <v>0.0004971098550279983</v>
      </c>
      <c r="O36" s="64"/>
      <c r="Q36" s="67"/>
    </row>
    <row r="37" spans="1:17" ht="19.5" customHeight="1">
      <c r="A37" s="18">
        <v>22</v>
      </c>
      <c r="B37" s="19" t="s">
        <v>11</v>
      </c>
      <c r="C37" s="20" t="s">
        <v>65</v>
      </c>
      <c r="D37" s="21" t="s">
        <v>1</v>
      </c>
      <c r="E37" s="27"/>
      <c r="F37" s="21"/>
      <c r="G37" s="22">
        <v>3610100</v>
      </c>
      <c r="H37" s="22">
        <v>0</v>
      </c>
      <c r="I37" s="22">
        <v>0</v>
      </c>
      <c r="J37" s="22">
        <v>0</v>
      </c>
      <c r="K37" s="23">
        <f>G37+H37+I37+J37</f>
        <v>3610100</v>
      </c>
      <c r="L37" s="24">
        <v>21527766</v>
      </c>
      <c r="M37" s="14">
        <v>0.07759040138314048</v>
      </c>
      <c r="N37" s="26">
        <f>L37/$L$78*100%</f>
        <v>0.0003427003086460653</v>
      </c>
      <c r="O37" s="64"/>
      <c r="Q37" s="67"/>
    </row>
    <row r="38" spans="1:17" s="2" customFormat="1" ht="15">
      <c r="A38" s="18">
        <v>23</v>
      </c>
      <c r="B38" s="19" t="s">
        <v>78</v>
      </c>
      <c r="C38" s="20" t="str">
        <f>VLOOKUP(B38,'[1]Sheet2'!$B$16:$C$94,2,0)</f>
        <v>BLUESKY SECURITIES</v>
      </c>
      <c r="D38" s="21" t="s">
        <v>1</v>
      </c>
      <c r="E38" s="27"/>
      <c r="F38" s="27"/>
      <c r="G38" s="22">
        <v>154255</v>
      </c>
      <c r="H38" s="22">
        <v>0</v>
      </c>
      <c r="I38" s="22">
        <v>18288600</v>
      </c>
      <c r="J38" s="22">
        <v>0</v>
      </c>
      <c r="K38" s="23">
        <f>G38+H38+I38+J38</f>
        <v>18442855</v>
      </c>
      <c r="L38" s="24">
        <v>19269805</v>
      </c>
      <c r="M38" s="25">
        <v>0.0004753004387551451</v>
      </c>
      <c r="N38" s="26">
        <f>L38/$L$78*100%</f>
        <v>0.0003067558482867889</v>
      </c>
      <c r="O38" s="64"/>
      <c r="P38" s="1"/>
      <c r="Q38" s="67"/>
    </row>
    <row r="39" spans="1:17" ht="15">
      <c r="A39" s="18">
        <v>24</v>
      </c>
      <c r="B39" s="19" t="s">
        <v>28</v>
      </c>
      <c r="C39" s="20" t="str">
        <f>VLOOKUP(B39,'[1]Sheet2'!$B$16:$C$94,2,0)</f>
        <v>EURASIA CAPITAL HOLDING</v>
      </c>
      <c r="D39" s="21" t="s">
        <v>48</v>
      </c>
      <c r="E39" s="21" t="s">
        <v>1</v>
      </c>
      <c r="F39" s="21" t="s">
        <v>1</v>
      </c>
      <c r="G39" s="22">
        <v>11534700</v>
      </c>
      <c r="H39" s="22">
        <v>0</v>
      </c>
      <c r="I39" s="22">
        <v>0</v>
      </c>
      <c r="J39" s="22">
        <v>0</v>
      </c>
      <c r="K39" s="23">
        <f>G39+H39+I39+J39</f>
        <v>11534700</v>
      </c>
      <c r="L39" s="24">
        <v>17295324</v>
      </c>
      <c r="M39" s="25">
        <v>0.008544448512348255</v>
      </c>
      <c r="N39" s="26">
        <f>L39/$L$78*100%</f>
        <v>0.0002753241034361717</v>
      </c>
      <c r="O39" s="64"/>
      <c r="Q39" s="67"/>
    </row>
    <row r="40" spans="1:17" ht="15">
      <c r="A40" s="18">
        <v>25</v>
      </c>
      <c r="B40" s="19" t="s">
        <v>16</v>
      </c>
      <c r="C40" s="20" t="str">
        <f>VLOOKUP(B40,'[1]Sheet2'!$B$16:$C$94,2,0)</f>
        <v>GENDEX</v>
      </c>
      <c r="D40" s="21" t="s">
        <v>1</v>
      </c>
      <c r="E40" s="21"/>
      <c r="F40" s="21"/>
      <c r="G40" s="22">
        <v>14099600</v>
      </c>
      <c r="H40" s="22">
        <v>0</v>
      </c>
      <c r="I40" s="22">
        <v>0</v>
      </c>
      <c r="J40" s="22">
        <v>0</v>
      </c>
      <c r="K40" s="23">
        <f>G40+H40+I40+J40</f>
        <v>14099600</v>
      </c>
      <c r="L40" s="24">
        <v>15950200</v>
      </c>
      <c r="M40" s="14">
        <v>0.02667828015886858</v>
      </c>
      <c r="N40" s="26">
        <f>L40/$L$78*100%</f>
        <v>0.0002539110868710887</v>
      </c>
      <c r="O40" s="64"/>
      <c r="Q40" s="67"/>
    </row>
    <row r="41" spans="1:17" ht="15">
      <c r="A41" s="18">
        <v>26</v>
      </c>
      <c r="B41" s="19" t="s">
        <v>7</v>
      </c>
      <c r="C41" s="20" t="str">
        <f>VLOOKUP(B41,'[1]Sheet2'!$B$16:$C$94,2,0)</f>
        <v>UNDURKHAN INVEST</v>
      </c>
      <c r="D41" s="21" t="s">
        <v>1</v>
      </c>
      <c r="E41" s="21"/>
      <c r="F41" s="27"/>
      <c r="G41" s="22">
        <v>1315430</v>
      </c>
      <c r="H41" s="22">
        <v>0</v>
      </c>
      <c r="I41" s="22">
        <v>0</v>
      </c>
      <c r="J41" s="22">
        <v>10000000</v>
      </c>
      <c r="K41" s="23">
        <f>G41+H41+I41+J41</f>
        <v>11315430</v>
      </c>
      <c r="L41" s="24">
        <v>15722720</v>
      </c>
      <c r="M41" s="30">
        <v>0.0015049064380583826</v>
      </c>
      <c r="N41" s="26">
        <f>L41/$L$78*100%</f>
        <v>0.00025028983484657273</v>
      </c>
      <c r="O41" s="64"/>
      <c r="Q41" s="67"/>
    </row>
    <row r="42" spans="1:17" ht="15">
      <c r="A42" s="18">
        <v>27</v>
      </c>
      <c r="B42" s="19" t="s">
        <v>12</v>
      </c>
      <c r="C42" s="20" t="str">
        <f>VLOOKUP(B42,'[1]Sheet2'!$B$16:$C$94,2,0)</f>
        <v>BUMBAT ALTAI</v>
      </c>
      <c r="D42" s="21" t="s">
        <v>1</v>
      </c>
      <c r="E42" s="27"/>
      <c r="F42" s="27"/>
      <c r="G42" s="22">
        <v>10967290.25</v>
      </c>
      <c r="H42" s="22">
        <v>0</v>
      </c>
      <c r="I42" s="22">
        <v>0</v>
      </c>
      <c r="J42" s="22">
        <v>0</v>
      </c>
      <c r="K42" s="23">
        <f>G42+H42+I42+J42</f>
        <v>10967290.25</v>
      </c>
      <c r="L42" s="24">
        <v>12844670.25</v>
      </c>
      <c r="M42" s="14">
        <v>0.003212309416137366</v>
      </c>
      <c r="N42" s="26">
        <f>L42/$L$78*100%</f>
        <v>0.0002044741873881355</v>
      </c>
      <c r="O42" s="64"/>
      <c r="Q42" s="67"/>
    </row>
    <row r="43" spans="1:17" ht="15">
      <c r="A43" s="18">
        <v>28</v>
      </c>
      <c r="B43" s="19" t="s">
        <v>5</v>
      </c>
      <c r="C43" s="20" t="str">
        <f>VLOOKUP(B43,'[1]Sheet2'!$B$16:$C$94,2,0)</f>
        <v>MERGEN SANAA</v>
      </c>
      <c r="D43" s="21" t="s">
        <v>1</v>
      </c>
      <c r="E43" s="21"/>
      <c r="F43" s="21"/>
      <c r="G43" s="22">
        <v>5336830</v>
      </c>
      <c r="H43" s="22">
        <v>0</v>
      </c>
      <c r="I43" s="22">
        <v>0</v>
      </c>
      <c r="J43" s="22">
        <v>0</v>
      </c>
      <c r="K43" s="23">
        <f>G43+H43+I43+J43</f>
        <v>5336830</v>
      </c>
      <c r="L43" s="24">
        <v>9919693</v>
      </c>
      <c r="M43" s="14">
        <v>0.0032796746177381642</v>
      </c>
      <c r="N43" s="26">
        <f>L43/$L$78*100%</f>
        <v>0.0001579115014894817</v>
      </c>
      <c r="O43" s="64"/>
      <c r="Q43" s="67"/>
    </row>
    <row r="44" spans="1:17" ht="15">
      <c r="A44" s="18">
        <v>29</v>
      </c>
      <c r="B44" s="19" t="s">
        <v>2</v>
      </c>
      <c r="C44" s="20" t="str">
        <f>VLOOKUP(B44,'[1]Sheet2'!$B$16:$C$94,2,0)</f>
        <v>MASDAQ</v>
      </c>
      <c r="D44" s="21" t="s">
        <v>1</v>
      </c>
      <c r="E44" s="21"/>
      <c r="F44" s="21"/>
      <c r="G44" s="22">
        <v>1324878</v>
      </c>
      <c r="H44" s="22">
        <v>0</v>
      </c>
      <c r="I44" s="22">
        <v>0</v>
      </c>
      <c r="J44" s="22">
        <v>0</v>
      </c>
      <c r="K44" s="23">
        <f>G44+H44+I44+J44</f>
        <v>1324878</v>
      </c>
      <c r="L44" s="24">
        <v>8835778</v>
      </c>
      <c r="M44" s="14">
        <v>0.0012980041934723303</v>
      </c>
      <c r="N44" s="26">
        <f>L44/$L$78*100%</f>
        <v>0.00014065666858921233</v>
      </c>
      <c r="O44" s="64"/>
      <c r="Q44" s="67"/>
    </row>
    <row r="45" spans="1:17" ht="15">
      <c r="A45" s="18">
        <v>30</v>
      </c>
      <c r="B45" s="19" t="s">
        <v>8</v>
      </c>
      <c r="C45" s="20" t="str">
        <f>VLOOKUP(B45,'[1]Sheet2'!$B$16:$C$94,2,0)</f>
        <v>BULGAN BROKER</v>
      </c>
      <c r="D45" s="21" t="s">
        <v>1</v>
      </c>
      <c r="E45" s="21"/>
      <c r="F45" s="27"/>
      <c r="G45" s="22">
        <v>517580</v>
      </c>
      <c r="H45" s="22">
        <v>0</v>
      </c>
      <c r="I45" s="22">
        <v>0</v>
      </c>
      <c r="J45" s="22">
        <v>96686</v>
      </c>
      <c r="K45" s="23">
        <f>G45+H45+I45+J45</f>
        <v>614266</v>
      </c>
      <c r="L45" s="24">
        <v>7619735</v>
      </c>
      <c r="M45" s="14">
        <v>0.008841947139027266</v>
      </c>
      <c r="N45" s="26">
        <f>L45/$L$78*100%</f>
        <v>0.00012129849127407024</v>
      </c>
      <c r="O45" s="64"/>
      <c r="Q45" s="67"/>
    </row>
    <row r="46" spans="1:17" ht="15">
      <c r="A46" s="18">
        <v>31</v>
      </c>
      <c r="B46" s="19" t="s">
        <v>21</v>
      </c>
      <c r="C46" s="20" t="str">
        <f>VLOOKUP(B46,'[1]Sheet2'!$B$16:$C$94,2,0)</f>
        <v>MICC</v>
      </c>
      <c r="D46" s="21" t="s">
        <v>1</v>
      </c>
      <c r="E46" s="27" t="s">
        <v>1</v>
      </c>
      <c r="F46" s="27"/>
      <c r="G46" s="22">
        <v>5543241</v>
      </c>
      <c r="H46" s="22">
        <v>0</v>
      </c>
      <c r="I46" s="22">
        <v>0</v>
      </c>
      <c r="J46" s="22">
        <v>0</v>
      </c>
      <c r="K46" s="23">
        <f>G46+H46+I46+J46</f>
        <v>5543241</v>
      </c>
      <c r="L46" s="24">
        <v>6486741</v>
      </c>
      <c r="M46" s="29">
        <v>0.0008019956484677774</v>
      </c>
      <c r="N46" s="26">
        <f>L46/$L$78*100%</f>
        <v>0.00010326237022490332</v>
      </c>
      <c r="O46" s="64"/>
      <c r="Q46" s="67"/>
    </row>
    <row r="47" spans="1:17" ht="15">
      <c r="A47" s="18">
        <v>32</v>
      </c>
      <c r="B47" s="19" t="s">
        <v>79</v>
      </c>
      <c r="C47" s="20" t="str">
        <f>VLOOKUP(B47,'[1]Sheet2'!$B$16:$C$94,2,0)</f>
        <v>BLOOMSBURY SECURITIES</v>
      </c>
      <c r="D47" s="21" t="s">
        <v>1</v>
      </c>
      <c r="E47" s="27" t="s">
        <v>1</v>
      </c>
      <c r="F47" s="27"/>
      <c r="G47" s="22">
        <v>5151390</v>
      </c>
      <c r="H47" s="22">
        <v>0</v>
      </c>
      <c r="I47" s="22">
        <v>0</v>
      </c>
      <c r="J47" s="22">
        <v>0</v>
      </c>
      <c r="K47" s="23">
        <f>G47+H47+I47+J47</f>
        <v>5151390</v>
      </c>
      <c r="L47" s="24">
        <v>5151390</v>
      </c>
      <c r="M47" s="14">
        <v>0.00020459788140784097</v>
      </c>
      <c r="N47" s="26">
        <f>L47/$L$78*100%</f>
        <v>8.200492995679413E-05</v>
      </c>
      <c r="O47" s="64"/>
      <c r="Q47" s="67"/>
    </row>
    <row r="48" spans="1:17" ht="15">
      <c r="A48" s="18">
        <v>33</v>
      </c>
      <c r="B48" s="19" t="s">
        <v>73</v>
      </c>
      <c r="C48" s="20" t="str">
        <f>VLOOKUP(B48,'[1]Sheet2'!$B$16:$C$94,2,0)</f>
        <v>MONET CAPITAL</v>
      </c>
      <c r="D48" s="21" t="s">
        <v>1</v>
      </c>
      <c r="E48" s="27" t="s">
        <v>1</v>
      </c>
      <c r="F48" s="27" t="s">
        <v>1</v>
      </c>
      <c r="G48" s="22">
        <v>179550</v>
      </c>
      <c r="H48" s="22">
        <v>0</v>
      </c>
      <c r="I48" s="22">
        <v>0</v>
      </c>
      <c r="J48" s="22">
        <v>0</v>
      </c>
      <c r="K48" s="23">
        <f>G48+H48+I48+J48</f>
        <v>179550</v>
      </c>
      <c r="L48" s="24">
        <v>4771420</v>
      </c>
      <c r="M48" s="25">
        <v>0.0011070934192199575</v>
      </c>
      <c r="N48" s="26">
        <f>L48/$L$78*100%</f>
        <v>7.59561910269746E-05</v>
      </c>
      <c r="O48" s="64"/>
      <c r="Q48" s="67"/>
    </row>
    <row r="49" spans="1:17" ht="15">
      <c r="A49" s="18">
        <v>34</v>
      </c>
      <c r="B49" s="19" t="s">
        <v>77</v>
      </c>
      <c r="C49" s="20" t="str">
        <f>VLOOKUP(B49,'[1]Sheet2'!$B$16:$C$94,2,0)</f>
        <v>ACE&amp;T CAPITAL</v>
      </c>
      <c r="D49" s="21" t="s">
        <v>1</v>
      </c>
      <c r="E49" s="21" t="s">
        <v>1</v>
      </c>
      <c r="F49" s="21" t="s">
        <v>1</v>
      </c>
      <c r="G49" s="22">
        <v>570180</v>
      </c>
      <c r="H49" s="22">
        <v>0</v>
      </c>
      <c r="I49" s="22">
        <v>0</v>
      </c>
      <c r="J49" s="22">
        <v>0</v>
      </c>
      <c r="K49" s="23">
        <f>G49+H49+I49+J49</f>
        <v>570180</v>
      </c>
      <c r="L49" s="24">
        <v>1782296</v>
      </c>
      <c r="M49" s="24">
        <v>0.0004944756265471374</v>
      </c>
      <c r="N49" s="26">
        <f>L49/$L$78*100%</f>
        <v>2.8372353605973213E-05</v>
      </c>
      <c r="O49" s="64"/>
      <c r="Q49" s="67"/>
    </row>
    <row r="50" spans="1:17" ht="15">
      <c r="A50" s="18">
        <v>35</v>
      </c>
      <c r="B50" s="19" t="s">
        <v>74</v>
      </c>
      <c r="C50" s="20" t="str">
        <f>VLOOKUP(B50,'[1]Sheet2'!$B$16:$C$94,2,0)</f>
        <v>GLOBALASSET</v>
      </c>
      <c r="D50" s="21" t="s">
        <v>1</v>
      </c>
      <c r="E50" s="21"/>
      <c r="F50" s="27" t="s">
        <v>1</v>
      </c>
      <c r="G50" s="22">
        <v>0</v>
      </c>
      <c r="H50" s="22">
        <v>0</v>
      </c>
      <c r="I50" s="22">
        <v>0</v>
      </c>
      <c r="J50" s="22">
        <v>0</v>
      </c>
      <c r="K50" s="23">
        <f>G50+H50+I50+J50</f>
        <v>0</v>
      </c>
      <c r="L50" s="24">
        <v>818400</v>
      </c>
      <c r="M50" s="25">
        <v>0.0007992436899315846</v>
      </c>
      <c r="N50" s="26">
        <f>L50/$L$78*100%</f>
        <v>1.3028102061121429E-05</v>
      </c>
      <c r="O50" s="64"/>
      <c r="Q50" s="67"/>
    </row>
    <row r="51" spans="1:17" ht="15">
      <c r="A51" s="18">
        <v>36</v>
      </c>
      <c r="B51" s="19" t="s">
        <v>70</v>
      </c>
      <c r="C51" s="20" t="str">
        <f>VLOOKUP(B51,'[1]Sheet2'!$B$16:$C$94,2,0)</f>
        <v>ZGB</v>
      </c>
      <c r="D51" s="21" t="s">
        <v>1</v>
      </c>
      <c r="E51" s="21"/>
      <c r="F51" s="21"/>
      <c r="G51" s="22">
        <v>44500</v>
      </c>
      <c r="H51" s="22">
        <v>0</v>
      </c>
      <c r="I51" s="22">
        <v>0</v>
      </c>
      <c r="J51" s="22">
        <v>0</v>
      </c>
      <c r="K51" s="23">
        <f>G51+H51+I51+J51</f>
        <v>44500</v>
      </c>
      <c r="L51" s="24">
        <v>64300</v>
      </c>
      <c r="M51" s="25">
        <v>0.0004024731291851597</v>
      </c>
      <c r="N51" s="26">
        <f>L51/$L$78*100%</f>
        <v>1.02359110768586E-06</v>
      </c>
      <c r="O51" s="64"/>
      <c r="Q51" s="67"/>
    </row>
    <row r="52" spans="1:17" ht="15">
      <c r="A52" s="18">
        <v>37</v>
      </c>
      <c r="B52" s="19" t="s">
        <v>45</v>
      </c>
      <c r="C52" s="20" t="str">
        <f>VLOOKUP(B52,'[1]Sheet2'!$B$16:$C$94,2,0)</f>
        <v>SECAP</v>
      </c>
      <c r="D52" s="21" t="s">
        <v>1</v>
      </c>
      <c r="E52" s="21"/>
      <c r="F52" s="27"/>
      <c r="G52" s="22">
        <v>0</v>
      </c>
      <c r="H52" s="22">
        <v>0</v>
      </c>
      <c r="I52" s="22">
        <v>0</v>
      </c>
      <c r="J52" s="22">
        <v>0</v>
      </c>
      <c r="K52" s="23">
        <f>G52+H52+I52+J52</f>
        <v>0</v>
      </c>
      <c r="L52" s="24">
        <v>24950</v>
      </c>
      <c r="M52" s="25">
        <v>9.739153328301614E-05</v>
      </c>
      <c r="N52" s="26">
        <f>L52/$L$78*100%</f>
        <v>3.9717882016737495E-07</v>
      </c>
      <c r="O52" s="64"/>
      <c r="Q52" s="67"/>
    </row>
    <row r="53" spans="1:17" ht="18" customHeight="1">
      <c r="A53" s="18">
        <v>38</v>
      </c>
      <c r="B53" s="19" t="s">
        <v>38</v>
      </c>
      <c r="C53" s="20" t="str">
        <f>VLOOKUP(B53,'[1]Sheet2'!$B$16:$C$94,2,0)</f>
        <v>BLACKSTONE INTERNATIONAL</v>
      </c>
      <c r="D53" s="21" t="s">
        <v>1</v>
      </c>
      <c r="E53" s="27"/>
      <c r="F53" s="27"/>
      <c r="G53" s="22">
        <v>0</v>
      </c>
      <c r="H53" s="22">
        <v>0</v>
      </c>
      <c r="I53" s="22">
        <v>0</v>
      </c>
      <c r="J53" s="22">
        <v>0</v>
      </c>
      <c r="K53" s="23">
        <f>G53+H53+I53+J53</f>
        <v>0</v>
      </c>
      <c r="L53" s="24">
        <v>22254</v>
      </c>
      <c r="M53" s="24">
        <v>0</v>
      </c>
      <c r="N53" s="26">
        <f>L53/$L$78*100%</f>
        <v>3.5426122100219485E-07</v>
      </c>
      <c r="O53" s="64"/>
      <c r="Q53" s="67"/>
    </row>
    <row r="54" spans="1:17" ht="15">
      <c r="A54" s="18">
        <v>39</v>
      </c>
      <c r="B54" s="19" t="s">
        <v>14</v>
      </c>
      <c r="C54" s="20" t="str">
        <f>VLOOKUP(B54,'[1]Sheet2'!$B$16:$C$94,2,0)</f>
        <v>ARGAI BEST</v>
      </c>
      <c r="D54" s="21" t="s">
        <v>1</v>
      </c>
      <c r="E54" s="21"/>
      <c r="F54" s="21"/>
      <c r="G54" s="22">
        <v>0</v>
      </c>
      <c r="H54" s="22">
        <v>0</v>
      </c>
      <c r="I54" s="22">
        <v>0</v>
      </c>
      <c r="J54" s="22">
        <v>0</v>
      </c>
      <c r="K54" s="23">
        <f>G54+H54+I54+J54</f>
        <v>0</v>
      </c>
      <c r="L54" s="24">
        <v>0</v>
      </c>
      <c r="M54" s="14">
        <v>0.015752656308783138</v>
      </c>
      <c r="N54" s="26">
        <f>L54/$L$78*100%</f>
        <v>0</v>
      </c>
      <c r="O54" s="64"/>
      <c r="Q54" s="67"/>
    </row>
    <row r="55" spans="1:17" ht="15">
      <c r="A55" s="18">
        <v>40</v>
      </c>
      <c r="B55" s="19" t="s">
        <v>17</v>
      </c>
      <c r="C55" s="20" t="str">
        <f>VLOOKUP(B55,'[1]Sheet2'!$B$16:$C$94,2,0)</f>
        <v>BATS</v>
      </c>
      <c r="D55" s="21" t="s">
        <v>1</v>
      </c>
      <c r="E55" s="21"/>
      <c r="F55" s="27"/>
      <c r="G55" s="22">
        <v>0</v>
      </c>
      <c r="H55" s="22">
        <v>0</v>
      </c>
      <c r="I55" s="22">
        <v>0</v>
      </c>
      <c r="J55" s="22">
        <v>0</v>
      </c>
      <c r="K55" s="23">
        <f>G55+H55+I55+J55</f>
        <v>0</v>
      </c>
      <c r="L55" s="24">
        <v>0</v>
      </c>
      <c r="M55" s="30">
        <v>0.0018831567517781417</v>
      </c>
      <c r="N55" s="26">
        <f>L55/$L$78*100%</f>
        <v>0</v>
      </c>
      <c r="O55" s="64"/>
      <c r="Q55" s="67"/>
    </row>
    <row r="56" spans="1:17" ht="15">
      <c r="A56" s="18">
        <v>41</v>
      </c>
      <c r="B56" s="19" t="s">
        <v>37</v>
      </c>
      <c r="C56" s="20" t="str">
        <f>VLOOKUP(B56,'[1]Sheet2'!$B$16:$C$94,2,0)</f>
        <v>GRANDDEVELOPMENT</v>
      </c>
      <c r="D56" s="21" t="s">
        <v>1</v>
      </c>
      <c r="E56" s="27"/>
      <c r="F56" s="21" t="s">
        <v>1</v>
      </c>
      <c r="G56" s="22">
        <v>0</v>
      </c>
      <c r="H56" s="22">
        <v>0</v>
      </c>
      <c r="I56" s="22">
        <v>0</v>
      </c>
      <c r="J56" s="22">
        <v>0</v>
      </c>
      <c r="K56" s="23">
        <f>G56+H56+I56+J56</f>
        <v>0</v>
      </c>
      <c r="L56" s="24">
        <v>0</v>
      </c>
      <c r="M56" s="14">
        <v>0.001570165482223345</v>
      </c>
      <c r="N56" s="26">
        <f>L56/$L$78*100%</f>
        <v>0</v>
      </c>
      <c r="O56" s="64"/>
      <c r="Q56" s="67"/>
    </row>
    <row r="57" spans="1:17" ht="15">
      <c r="A57" s="18">
        <v>42</v>
      </c>
      <c r="B57" s="19" t="s">
        <v>80</v>
      </c>
      <c r="C57" s="20" t="str">
        <f>VLOOKUP(B57,'[1]Sheet2'!$B$16:$C$94,2,0)</f>
        <v>CAPITAL MARKET CORP</v>
      </c>
      <c r="D57" s="21" t="s">
        <v>1</v>
      </c>
      <c r="E57" s="27" t="s">
        <v>1</v>
      </c>
      <c r="F57" s="27"/>
      <c r="G57" s="22">
        <v>0</v>
      </c>
      <c r="H57" s="22">
        <v>0</v>
      </c>
      <c r="I57" s="22">
        <v>0</v>
      </c>
      <c r="J57" s="22">
        <v>0</v>
      </c>
      <c r="K57" s="23">
        <f>G57+H57+I57+J57</f>
        <v>0</v>
      </c>
      <c r="L57" s="24">
        <v>0</v>
      </c>
      <c r="M57" s="14">
        <v>0.00019132788502982764</v>
      </c>
      <c r="N57" s="26">
        <f>L57/$L$78*100%</f>
        <v>0</v>
      </c>
      <c r="O57" s="64"/>
      <c r="Q57" s="67"/>
    </row>
    <row r="58" spans="1:17" ht="15">
      <c r="A58" s="18">
        <v>43</v>
      </c>
      <c r="B58" s="19" t="s">
        <v>81</v>
      </c>
      <c r="C58" s="20" t="str">
        <f>VLOOKUP(B58,'[1]Sheet2'!$B$16:$C$94,2,0)</f>
        <v>GOVYN NOYON NURUU</v>
      </c>
      <c r="D58" s="21" t="s">
        <v>1</v>
      </c>
      <c r="E58" s="27"/>
      <c r="F58" s="27"/>
      <c r="G58" s="22">
        <v>0</v>
      </c>
      <c r="H58" s="22">
        <v>0</v>
      </c>
      <c r="I58" s="22">
        <v>0</v>
      </c>
      <c r="J58" s="22">
        <v>0</v>
      </c>
      <c r="K58" s="23">
        <f>G58+H58+I58+J58</f>
        <v>0</v>
      </c>
      <c r="L58" s="31">
        <v>0</v>
      </c>
      <c r="M58" s="29">
        <v>0.00016830942095503226</v>
      </c>
      <c r="N58" s="26">
        <f>L58/$L$78*100%</f>
        <v>0</v>
      </c>
      <c r="O58" s="64"/>
      <c r="Q58" s="67"/>
    </row>
    <row r="59" spans="1:17" ht="16.5" customHeight="1">
      <c r="A59" s="18">
        <v>44</v>
      </c>
      <c r="B59" s="19" t="s">
        <v>30</v>
      </c>
      <c r="C59" s="20" t="str">
        <f>VLOOKUP(B59,'[1]Sheet2'!$B$16:$C$94,2,0)</f>
        <v>MWTS</v>
      </c>
      <c r="D59" s="21" t="s">
        <v>1</v>
      </c>
      <c r="E59" s="21"/>
      <c r="F59" s="27"/>
      <c r="G59" s="22">
        <v>0</v>
      </c>
      <c r="H59" s="22">
        <v>0</v>
      </c>
      <c r="I59" s="22">
        <v>0</v>
      </c>
      <c r="J59" s="22">
        <v>0</v>
      </c>
      <c r="K59" s="23">
        <f>G59+H59+I59+J59</f>
        <v>0</v>
      </c>
      <c r="L59" s="24">
        <v>0</v>
      </c>
      <c r="M59" s="25">
        <v>0.00016550501543213548</v>
      </c>
      <c r="N59" s="26">
        <f>L59/$L$78*100%</f>
        <v>0</v>
      </c>
      <c r="O59" s="64"/>
      <c r="Q59" s="67"/>
    </row>
    <row r="60" spans="1:17" ht="15">
      <c r="A60" s="18">
        <v>45</v>
      </c>
      <c r="B60" s="19" t="s">
        <v>82</v>
      </c>
      <c r="C60" s="20" t="str">
        <f>VLOOKUP(B60,'[1]Sheet2'!$B$16:$C$94,2,0)</f>
        <v>FINANCE LINK GROUP</v>
      </c>
      <c r="D60" s="21" t="s">
        <v>1</v>
      </c>
      <c r="E60" s="21"/>
      <c r="F60" s="21"/>
      <c r="G60" s="22">
        <v>0</v>
      </c>
      <c r="H60" s="22">
        <v>0</v>
      </c>
      <c r="I60" s="22">
        <v>0</v>
      </c>
      <c r="J60" s="22">
        <v>0</v>
      </c>
      <c r="K60" s="23">
        <f>G60+H60+I60+J60</f>
        <v>0</v>
      </c>
      <c r="L60" s="24">
        <v>0</v>
      </c>
      <c r="M60" s="14">
        <v>7.604396998744948E-05</v>
      </c>
      <c r="N60" s="26">
        <f>L60/$L$78*100%</f>
        <v>0</v>
      </c>
      <c r="O60" s="64"/>
      <c r="Q60" s="67"/>
    </row>
    <row r="61" spans="1:17" ht="15">
      <c r="A61" s="18">
        <v>46</v>
      </c>
      <c r="B61" s="19" t="s">
        <v>20</v>
      </c>
      <c r="C61" s="20" t="str">
        <f>VLOOKUP(B61,'[1]Sheet2'!$B$16:$C$94,2,0)</f>
        <v>DCF</v>
      </c>
      <c r="D61" s="21" t="s">
        <v>1</v>
      </c>
      <c r="E61" s="27"/>
      <c r="F61" s="27"/>
      <c r="G61" s="22">
        <v>0</v>
      </c>
      <c r="H61" s="22">
        <v>0</v>
      </c>
      <c r="I61" s="22">
        <v>0</v>
      </c>
      <c r="J61" s="22">
        <v>0</v>
      </c>
      <c r="K61" s="23">
        <f>G61+H61+I61+J61</f>
        <v>0</v>
      </c>
      <c r="L61" s="24">
        <v>0</v>
      </c>
      <c r="M61" s="14">
        <v>4.22108739922649E-05</v>
      </c>
      <c r="N61" s="26">
        <f>L61/$L$78*100%</f>
        <v>0</v>
      </c>
      <c r="O61" s="64"/>
      <c r="Q61" s="67"/>
    </row>
    <row r="62" spans="1:17" ht="15">
      <c r="A62" s="18">
        <v>47</v>
      </c>
      <c r="B62" s="19" t="s">
        <v>83</v>
      </c>
      <c r="C62" s="20" t="str">
        <f>VLOOKUP(B62,'[1]Sheet2'!$B$16:$C$94,2,0)</f>
        <v>NOVEL INVESTMENT</v>
      </c>
      <c r="D62" s="21" t="s">
        <v>1</v>
      </c>
      <c r="E62" s="21"/>
      <c r="F62" s="21" t="s">
        <v>1</v>
      </c>
      <c r="G62" s="22">
        <v>0</v>
      </c>
      <c r="H62" s="22">
        <v>0</v>
      </c>
      <c r="I62" s="22">
        <v>0</v>
      </c>
      <c r="J62" s="22">
        <v>0</v>
      </c>
      <c r="K62" s="23">
        <f>G62+H62+I62+J62</f>
        <v>0</v>
      </c>
      <c r="L62" s="24">
        <v>0</v>
      </c>
      <c r="M62" s="14">
        <v>3.198758626774054E-05</v>
      </c>
      <c r="N62" s="26">
        <f>L62/$L$78*100%</f>
        <v>0</v>
      </c>
      <c r="O62" s="64"/>
      <c r="Q62" s="67"/>
    </row>
    <row r="63" spans="1:17" ht="15">
      <c r="A63" s="18">
        <v>48</v>
      </c>
      <c r="B63" s="19" t="s">
        <v>84</v>
      </c>
      <c r="C63" s="20" t="str">
        <f>VLOOKUP(B63,'[1]Sheet2'!$B$16:$C$94,2,0)</f>
        <v>LIFETIME INVESTMENT</v>
      </c>
      <c r="D63" s="21" t="s">
        <v>1</v>
      </c>
      <c r="E63" s="21" t="s">
        <v>1</v>
      </c>
      <c r="F63" s="27"/>
      <c r="G63" s="22">
        <v>0</v>
      </c>
      <c r="H63" s="22">
        <v>0</v>
      </c>
      <c r="I63" s="22">
        <v>0</v>
      </c>
      <c r="J63" s="22">
        <v>0</v>
      </c>
      <c r="K63" s="23">
        <f>G63+H63+I63+J63</f>
        <v>0</v>
      </c>
      <c r="L63" s="24">
        <v>0</v>
      </c>
      <c r="M63" s="14">
        <v>3.086038219789843E-05</v>
      </c>
      <c r="N63" s="26">
        <f>L63/$L$78*100%</f>
        <v>0</v>
      </c>
      <c r="O63" s="64"/>
      <c r="Q63" s="67"/>
    </row>
    <row r="64" spans="1:17" ht="15">
      <c r="A64" s="18">
        <v>49</v>
      </c>
      <c r="B64" s="19" t="s">
        <v>23</v>
      </c>
      <c r="C64" s="20" t="str">
        <f>VLOOKUP(B64,'[1]Sheet2'!$B$16:$C$94,2,0)</f>
        <v>FCX</v>
      </c>
      <c r="D64" s="21" t="s">
        <v>1</v>
      </c>
      <c r="E64" s="21" t="s">
        <v>1</v>
      </c>
      <c r="F64" s="27"/>
      <c r="G64" s="22">
        <v>0</v>
      </c>
      <c r="H64" s="22">
        <v>0</v>
      </c>
      <c r="I64" s="22">
        <v>0</v>
      </c>
      <c r="J64" s="22">
        <v>0</v>
      </c>
      <c r="K64" s="23">
        <f>G64+H64+I64+J64</f>
        <v>0</v>
      </c>
      <c r="L64" s="24">
        <v>0</v>
      </c>
      <c r="M64" s="30">
        <v>2.473804070351985E-05</v>
      </c>
      <c r="N64" s="26">
        <f>L64/$L$78*100%</f>
        <v>0</v>
      </c>
      <c r="O64" s="64"/>
      <c r="Q64" s="67"/>
    </row>
    <row r="65" spans="1:17" ht="15">
      <c r="A65" s="18">
        <v>50</v>
      </c>
      <c r="B65" s="19" t="s">
        <v>43</v>
      </c>
      <c r="C65" s="20" t="str">
        <f>VLOOKUP(B65,'[1]Sheet2'!$B$16:$C$94,2,0)</f>
        <v>UNITED SECURITIES</v>
      </c>
      <c r="D65" s="21" t="s">
        <v>1</v>
      </c>
      <c r="E65" s="27" t="s">
        <v>1</v>
      </c>
      <c r="F65" s="21"/>
      <c r="G65" s="22">
        <v>0</v>
      </c>
      <c r="H65" s="22">
        <v>0</v>
      </c>
      <c r="I65" s="22">
        <v>0</v>
      </c>
      <c r="J65" s="22">
        <v>0</v>
      </c>
      <c r="K65" s="23">
        <f>G65+H65+I65+J65</f>
        <v>0</v>
      </c>
      <c r="L65" s="24">
        <v>0</v>
      </c>
      <c r="M65" s="29">
        <v>2.442905898768259E-05</v>
      </c>
      <c r="N65" s="26">
        <f>L65/$L$78*100%</f>
        <v>0</v>
      </c>
      <c r="O65" s="64"/>
      <c r="Q65" s="67"/>
    </row>
    <row r="66" spans="1:17" ht="15">
      <c r="A66" s="18">
        <v>51</v>
      </c>
      <c r="B66" s="19" t="s">
        <v>42</v>
      </c>
      <c r="C66" s="20" t="str">
        <f>VLOOKUP(B66,'[1]Sheet2'!$B$16:$C$94,2,0)</f>
        <v>BAGA KHEER</v>
      </c>
      <c r="D66" s="21" t="s">
        <v>1</v>
      </c>
      <c r="E66" s="27"/>
      <c r="F66" s="27"/>
      <c r="G66" s="22">
        <v>0</v>
      </c>
      <c r="H66" s="22">
        <v>0</v>
      </c>
      <c r="I66" s="22">
        <v>0</v>
      </c>
      <c r="J66" s="22">
        <v>0</v>
      </c>
      <c r="K66" s="23">
        <f>G66+H66+I66+J66</f>
        <v>0</v>
      </c>
      <c r="L66" s="31">
        <v>0</v>
      </c>
      <c r="M66" s="24">
        <v>4.397138419719227E-06</v>
      </c>
      <c r="N66" s="26">
        <f>L66/$L$78*100%</f>
        <v>0</v>
      </c>
      <c r="O66" s="64"/>
      <c r="Q66" s="67"/>
    </row>
    <row r="67" spans="1:17" ht="15">
      <c r="A67" s="18">
        <v>52</v>
      </c>
      <c r="B67" s="19" t="s">
        <v>39</v>
      </c>
      <c r="C67" s="20" t="str">
        <f>VLOOKUP(B67,'[1]Sheet2'!$B$16:$C$94,2,0)</f>
        <v>ABJYA</v>
      </c>
      <c r="D67" s="21" t="s">
        <v>1</v>
      </c>
      <c r="E67" s="27"/>
      <c r="F67" s="27"/>
      <c r="G67" s="22">
        <v>0</v>
      </c>
      <c r="H67" s="22">
        <v>0</v>
      </c>
      <c r="I67" s="22">
        <v>0</v>
      </c>
      <c r="J67" s="22">
        <v>0</v>
      </c>
      <c r="K67" s="23">
        <f>G67+H67+I67+J67</f>
        <v>0</v>
      </c>
      <c r="L67" s="24">
        <v>0</v>
      </c>
      <c r="M67" s="24">
        <v>0</v>
      </c>
      <c r="N67" s="26">
        <f>L67/$L$78*100%</f>
        <v>0</v>
      </c>
      <c r="O67" s="64"/>
      <c r="Q67" s="67"/>
    </row>
    <row r="68" spans="1:17" ht="15">
      <c r="A68" s="18">
        <v>53</v>
      </c>
      <c r="B68" s="19" t="s">
        <v>41</v>
      </c>
      <c r="C68" s="20" t="str">
        <f>VLOOKUP(B68,'[1]Sheet2'!$B$16:$C$94,2,0)</f>
        <v>BBSS</v>
      </c>
      <c r="D68" s="21" t="s">
        <v>1</v>
      </c>
      <c r="E68" s="27"/>
      <c r="F68" s="27"/>
      <c r="G68" s="22">
        <v>0</v>
      </c>
      <c r="H68" s="22">
        <v>0</v>
      </c>
      <c r="I68" s="22">
        <v>0</v>
      </c>
      <c r="J68" s="22">
        <v>0</v>
      </c>
      <c r="K68" s="23">
        <f>G68+H68+I68+J68</f>
        <v>0</v>
      </c>
      <c r="L68" s="24">
        <v>0</v>
      </c>
      <c r="M68" s="24">
        <v>0</v>
      </c>
      <c r="N68" s="26">
        <f>L68/$L$78*100%</f>
        <v>0</v>
      </c>
      <c r="O68" s="64"/>
      <c r="Q68" s="67"/>
    </row>
    <row r="69" spans="1:17" ht="15">
      <c r="A69" s="18">
        <v>54</v>
      </c>
      <c r="B69" s="19" t="s">
        <v>35</v>
      </c>
      <c r="C69" s="20" t="str">
        <f>VLOOKUP(B69,'[1]Sheet2'!$B$16:$C$94,2,0)</f>
        <v>DOGSON</v>
      </c>
      <c r="D69" s="21" t="s">
        <v>1</v>
      </c>
      <c r="E69" s="27"/>
      <c r="F69" s="27"/>
      <c r="G69" s="22">
        <v>0</v>
      </c>
      <c r="H69" s="22">
        <v>0</v>
      </c>
      <c r="I69" s="22">
        <v>0</v>
      </c>
      <c r="J69" s="22">
        <v>0</v>
      </c>
      <c r="K69" s="23">
        <f>G69+H69+I69+J69</f>
        <v>0</v>
      </c>
      <c r="L69" s="24">
        <v>0</v>
      </c>
      <c r="M69" s="29">
        <v>0</v>
      </c>
      <c r="N69" s="26">
        <f>L69/$L$78*100%</f>
        <v>0</v>
      </c>
      <c r="O69" s="64"/>
      <c r="Q69" s="67"/>
    </row>
    <row r="70" spans="1:17" ht="20.25" customHeight="1">
      <c r="A70" s="18">
        <v>55</v>
      </c>
      <c r="B70" s="19" t="s">
        <v>19</v>
      </c>
      <c r="C70" s="20" t="str">
        <f>VLOOKUP(B70,'[1]Sheet2'!$B$16:$C$94,2,0)</f>
        <v>FRONTIER</v>
      </c>
      <c r="D70" s="21" t="s">
        <v>1</v>
      </c>
      <c r="E70" s="21" t="s">
        <v>1</v>
      </c>
      <c r="F70" s="27"/>
      <c r="G70" s="22">
        <v>0</v>
      </c>
      <c r="H70" s="22">
        <v>0</v>
      </c>
      <c r="I70" s="22">
        <v>0</v>
      </c>
      <c r="J70" s="22">
        <v>0</v>
      </c>
      <c r="K70" s="23">
        <f>G70+H70+I70+J70</f>
        <v>0</v>
      </c>
      <c r="L70" s="24">
        <v>0</v>
      </c>
      <c r="M70" s="31">
        <v>0</v>
      </c>
      <c r="N70" s="26">
        <f>L70/$L$78*100%</f>
        <v>0</v>
      </c>
      <c r="O70" s="64"/>
      <c r="Q70" s="67"/>
    </row>
    <row r="71" spans="1:17" ht="15">
      <c r="A71" s="18">
        <v>56</v>
      </c>
      <c r="B71" s="19" t="s">
        <v>33</v>
      </c>
      <c r="C71" s="20" t="str">
        <f>VLOOKUP(B71,'[1]Sheet2'!$B$16:$C$94,2,0)</f>
        <v>I TRADE</v>
      </c>
      <c r="D71" s="21" t="s">
        <v>1</v>
      </c>
      <c r="E71" s="27"/>
      <c r="F71" s="27"/>
      <c r="G71" s="22">
        <v>0</v>
      </c>
      <c r="H71" s="22">
        <v>0</v>
      </c>
      <c r="I71" s="22">
        <v>0</v>
      </c>
      <c r="J71" s="22">
        <v>0</v>
      </c>
      <c r="K71" s="23">
        <f>G71+H71+I71+J71</f>
        <v>0</v>
      </c>
      <c r="L71" s="31">
        <v>0</v>
      </c>
      <c r="M71" s="30">
        <v>0</v>
      </c>
      <c r="N71" s="26">
        <f>L71/$L$78*100%</f>
        <v>0</v>
      </c>
      <c r="O71" s="64"/>
      <c r="Q71" s="67"/>
    </row>
    <row r="72" spans="1:17" ht="15">
      <c r="A72" s="18">
        <v>57</v>
      </c>
      <c r="B72" s="19" t="s">
        <v>47</v>
      </c>
      <c r="C72" s="20" t="str">
        <f>VLOOKUP(B72,'[1]Sheet2'!$B$16:$C$94,2,0)</f>
        <v>HUNNU EMPIRE</v>
      </c>
      <c r="D72" s="21" t="s">
        <v>1</v>
      </c>
      <c r="E72" s="27"/>
      <c r="F72" s="21"/>
      <c r="G72" s="22">
        <v>0</v>
      </c>
      <c r="H72" s="22">
        <v>0</v>
      </c>
      <c r="I72" s="22">
        <v>0</v>
      </c>
      <c r="J72" s="22">
        <v>0</v>
      </c>
      <c r="K72" s="23">
        <f>G72+H72+I72+J72</f>
        <v>0</v>
      </c>
      <c r="L72" s="31">
        <v>0</v>
      </c>
      <c r="M72" s="31">
        <v>0</v>
      </c>
      <c r="N72" s="26">
        <f>L72/$L$78*100%</f>
        <v>0</v>
      </c>
      <c r="O72" s="64"/>
      <c r="Q72" s="67"/>
    </row>
    <row r="73" spans="1:17" ht="15">
      <c r="A73" s="18">
        <v>58</v>
      </c>
      <c r="B73" s="19" t="s">
        <v>29</v>
      </c>
      <c r="C73" s="20" t="str">
        <f>VLOOKUP(B73,'[1]Sheet2'!$B$16:$C$94,2,0)</f>
        <v>PREVALENT</v>
      </c>
      <c r="D73" s="21" t="s">
        <v>1</v>
      </c>
      <c r="E73" s="27" t="s">
        <v>1</v>
      </c>
      <c r="F73" s="27"/>
      <c r="G73" s="22">
        <v>0</v>
      </c>
      <c r="H73" s="22">
        <v>0</v>
      </c>
      <c r="I73" s="22">
        <v>0</v>
      </c>
      <c r="J73" s="22">
        <v>0</v>
      </c>
      <c r="K73" s="23">
        <f>G73+H73+I73+J73</f>
        <v>0</v>
      </c>
      <c r="L73" s="31">
        <v>0</v>
      </c>
      <c r="M73" s="31">
        <v>0</v>
      </c>
      <c r="N73" s="26">
        <f>L73/$L$78*100%</f>
        <v>0</v>
      </c>
      <c r="O73" s="64"/>
      <c r="Q73" s="67"/>
    </row>
    <row r="74" spans="1:17" ht="15">
      <c r="A74" s="18">
        <v>59</v>
      </c>
      <c r="B74" s="19" t="s">
        <v>32</v>
      </c>
      <c r="C74" s="20" t="str">
        <f>VLOOKUP(B74,'[1]Sheet2'!$B$16:$C$94,2,0)</f>
        <v>SG CAPITAL</v>
      </c>
      <c r="D74" s="21" t="s">
        <v>1</v>
      </c>
      <c r="E74" s="27" t="s">
        <v>1</v>
      </c>
      <c r="F74" s="27" t="s">
        <v>1</v>
      </c>
      <c r="G74" s="22">
        <v>0</v>
      </c>
      <c r="H74" s="22">
        <v>0</v>
      </c>
      <c r="I74" s="22">
        <v>0</v>
      </c>
      <c r="J74" s="22">
        <v>0</v>
      </c>
      <c r="K74" s="23">
        <f>G74+H74+I74+J74</f>
        <v>0</v>
      </c>
      <c r="L74" s="31">
        <v>0</v>
      </c>
      <c r="M74" s="29">
        <v>0</v>
      </c>
      <c r="N74" s="26">
        <f>L74/$L$78*100%</f>
        <v>0</v>
      </c>
      <c r="O74" s="64"/>
      <c r="Q74" s="67"/>
    </row>
    <row r="75" spans="1:17" ht="15">
      <c r="A75" s="18">
        <v>60</v>
      </c>
      <c r="B75" s="19" t="s">
        <v>34</v>
      </c>
      <c r="C75" s="20" t="str">
        <f>VLOOKUP(B75,'[1]Sheet2'!$B$16:$C$94,2,0)</f>
        <v>TAVANTOLGOI KHISHIG</v>
      </c>
      <c r="D75" s="21" t="s">
        <v>1</v>
      </c>
      <c r="E75" s="27"/>
      <c r="F75" s="27"/>
      <c r="G75" s="22">
        <v>0</v>
      </c>
      <c r="H75" s="22">
        <v>0</v>
      </c>
      <c r="I75" s="22">
        <v>0</v>
      </c>
      <c r="J75" s="22">
        <v>0</v>
      </c>
      <c r="K75" s="23">
        <f>G75+H75+I75+J75</f>
        <v>0</v>
      </c>
      <c r="L75" s="24">
        <v>0</v>
      </c>
      <c r="M75" s="29">
        <v>0</v>
      </c>
      <c r="N75" s="26">
        <f>L75/$L$78*100%</f>
        <v>0</v>
      </c>
      <c r="O75" s="64"/>
      <c r="Q75" s="67"/>
    </row>
    <row r="76" spans="1:17" ht="15">
      <c r="A76" s="18">
        <v>61</v>
      </c>
      <c r="B76" s="19" t="s">
        <v>46</v>
      </c>
      <c r="C76" s="20" t="str">
        <f>VLOOKUP(B76,'[1]Sheet2'!$B$16:$C$94,2,0)</f>
        <v>TUSHIG TRUST</v>
      </c>
      <c r="D76" s="21" t="s">
        <v>1</v>
      </c>
      <c r="E76" s="27"/>
      <c r="F76" s="27"/>
      <c r="G76" s="22">
        <v>0</v>
      </c>
      <c r="H76" s="22">
        <v>0</v>
      </c>
      <c r="I76" s="22">
        <v>0</v>
      </c>
      <c r="J76" s="22">
        <v>0</v>
      </c>
      <c r="K76" s="23">
        <f>G76+H76+I76+J76</f>
        <v>0</v>
      </c>
      <c r="L76" s="24">
        <v>0</v>
      </c>
      <c r="M76" s="29">
        <v>0</v>
      </c>
      <c r="N76" s="26">
        <f>L76/$L$78*100%</f>
        <v>0</v>
      </c>
      <c r="O76" s="64"/>
      <c r="Q76" s="67"/>
    </row>
    <row r="77" spans="1:17" ht="15">
      <c r="A77" s="18">
        <v>62</v>
      </c>
      <c r="B77" s="19" t="s">
        <v>24</v>
      </c>
      <c r="C77" s="20" t="str">
        <f>VLOOKUP(B77,'[1]Sheet2'!$B$16:$C$94,2,0)</f>
        <v>ZEUS CAPITAL</v>
      </c>
      <c r="D77" s="21" t="s">
        <v>1</v>
      </c>
      <c r="E77" s="21"/>
      <c r="F77" s="27" t="s">
        <v>1</v>
      </c>
      <c r="G77" s="22">
        <v>0</v>
      </c>
      <c r="H77" s="22">
        <v>0</v>
      </c>
      <c r="I77" s="22">
        <v>0</v>
      </c>
      <c r="J77" s="22">
        <v>0</v>
      </c>
      <c r="K77" s="23">
        <f>G77+H77+I77+J77</f>
        <v>0</v>
      </c>
      <c r="L77" s="24">
        <v>0</v>
      </c>
      <c r="M77" s="24">
        <v>0</v>
      </c>
      <c r="N77" s="26">
        <f>L77/$L$78*100%</f>
        <v>0</v>
      </c>
      <c r="O77" s="64"/>
      <c r="Q77" s="67"/>
    </row>
    <row r="78" spans="1:15" ht="16.5" thickBot="1">
      <c r="A78" s="52" t="s">
        <v>62</v>
      </c>
      <c r="B78" s="53"/>
      <c r="C78" s="54"/>
      <c r="D78" s="32">
        <f>COUNTA(D16:D77)</f>
        <v>62</v>
      </c>
      <c r="E78" s="33">
        <v>25</v>
      </c>
      <c r="F78" s="33">
        <v>16</v>
      </c>
      <c r="G78" s="34">
        <f>SUM(G16:G77)</f>
        <v>657302918.5</v>
      </c>
      <c r="H78" s="34">
        <f>SUM(H16:H77)</f>
        <v>249791200</v>
      </c>
      <c r="I78" s="34">
        <f>SUM(I16:I77)</f>
        <v>1648505930</v>
      </c>
      <c r="J78" s="34">
        <f>SUM(J16:J77)</f>
        <v>25715933786</v>
      </c>
      <c r="K78" s="35">
        <f>G78+H78+I78+J78</f>
        <v>28271533834.5</v>
      </c>
      <c r="L78" s="36">
        <f>SUM(L16:L77)</f>
        <v>62818052557.5</v>
      </c>
      <c r="M78" s="36">
        <f>SUM(M16:M77)</f>
        <v>0.9991734935938308</v>
      </c>
      <c r="N78" s="37">
        <f>SUM(N16:N77)</f>
        <v>1</v>
      </c>
      <c r="O78" s="65"/>
    </row>
    <row r="79" spans="9:15" ht="15.75">
      <c r="I79" s="10"/>
      <c r="J79" s="10"/>
      <c r="K79" s="11"/>
      <c r="L79" s="12"/>
      <c r="M79" s="10"/>
      <c r="N79" s="10"/>
      <c r="O79" s="66"/>
    </row>
    <row r="80" spans="2:15" ht="27" customHeight="1">
      <c r="B80" s="55"/>
      <c r="C80" s="55"/>
      <c r="D80" s="55"/>
      <c r="E80" s="55"/>
      <c r="F80" s="55"/>
      <c r="I80" s="10"/>
      <c r="J80" s="10"/>
      <c r="K80" s="11"/>
      <c r="L80" s="11"/>
      <c r="M80" s="10"/>
      <c r="N80" s="10"/>
      <c r="O80" s="66"/>
    </row>
    <row r="81" spans="3:6" ht="27" customHeight="1">
      <c r="C81" s="49"/>
      <c r="D81" s="49"/>
      <c r="E81" s="49"/>
      <c r="F81" s="49"/>
    </row>
  </sheetData>
  <sheetProtection/>
  <mergeCells count="18">
    <mergeCell ref="A9:L9"/>
    <mergeCell ref="A12:A15"/>
    <mergeCell ref="D12:F14"/>
    <mergeCell ref="C12:C15"/>
    <mergeCell ref="K14:K15"/>
    <mergeCell ref="B12:B15"/>
    <mergeCell ref="E10:H10"/>
    <mergeCell ref="J14:J15"/>
    <mergeCell ref="N14:N15"/>
    <mergeCell ref="L12:N13"/>
    <mergeCell ref="G12:K13"/>
    <mergeCell ref="K11:N11"/>
    <mergeCell ref="C81:F81"/>
    <mergeCell ref="L14:L15"/>
    <mergeCell ref="A78:C78"/>
    <mergeCell ref="B80:F80"/>
    <mergeCell ref="G14:H14"/>
    <mergeCell ref="I14:I15"/>
  </mergeCells>
  <printOptions/>
  <pageMargins left="0.91" right="0.43" top="0.65" bottom="0.45" header="0.3" footer="0.3"/>
  <pageSetup horizontalDpi="600" verticalDpi="600" orientation="landscape" paperSize="9" scale="58" r:id="rId2"/>
  <rowBreaks count="2" manualBreakCount="2">
    <brk id="49" max="255" man="1"/>
    <brk id="80" max="19" man="1"/>
  </rowBreaks>
  <colBreaks count="1" manualBreakCount="1">
    <brk id="14" max="7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Ulziibat</cp:lastModifiedBy>
  <cp:lastPrinted>2014-12-08T01:56:30Z</cp:lastPrinted>
  <dcterms:created xsi:type="dcterms:W3CDTF">2013-11-13T07:24:47Z</dcterms:created>
  <dcterms:modified xsi:type="dcterms:W3CDTF">2015-03-05T03:17:11Z</dcterms:modified>
  <cp:category/>
  <cp:version/>
  <cp:contentType/>
  <cp:contentStatus/>
</cp:coreProperties>
</file>